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-30" windowWidth="19020" windowHeight="8520" tabRatio="710" activeTab="3"/>
  </bookViews>
  <sheets>
    <sheet name="填报说明" sheetId="6" r:id="rId1"/>
    <sheet name="基层工会基本情况表" sheetId="1" r:id="rId2"/>
    <sheet name="2021年度资产负债表" sheetId="2" r:id="rId3"/>
    <sheet name="2021年工会经费收支决算表" sheetId="3" r:id="rId4"/>
    <sheet name="2022年工会经费收支预算表" sheetId="4" r:id="rId5"/>
    <sheet name="数据检查" sheetId="5" r:id="rId6"/>
  </sheets>
  <calcPr calcId="124519"/>
</workbook>
</file>

<file path=xl/calcChain.xml><?xml version="1.0" encoding="utf-8"?>
<calcChain xmlns="http://schemas.openxmlformats.org/spreadsheetml/2006/main">
  <c r="H66" i="3"/>
  <c r="C66"/>
  <c r="C71" i="4"/>
  <c r="D6" s="1"/>
  <c r="D8" s="1"/>
  <c r="D20" i="5" s="1"/>
  <c r="D32" i="4"/>
  <c r="D63" l="1"/>
  <c r="D38"/>
  <c r="D24"/>
  <c r="D15"/>
  <c r="D55"/>
  <c r="D50"/>
  <c r="D45"/>
  <c r="G8" i="3"/>
  <c r="G21" s="1"/>
  <c r="C23" i="4" s="1"/>
  <c r="G45" i="3"/>
  <c r="G22"/>
  <c r="G27"/>
  <c r="G34"/>
  <c r="F66"/>
  <c r="F69"/>
  <c r="I69"/>
  <c r="G53"/>
  <c r="H8"/>
  <c r="H21" s="1"/>
  <c r="H22"/>
  <c r="H27"/>
  <c r="H34"/>
  <c r="H40"/>
  <c r="H45"/>
  <c r="H53"/>
  <c r="F58"/>
  <c r="F59"/>
  <c r="F60"/>
  <c r="F61"/>
  <c r="I61" s="1"/>
  <c r="F26" i="1"/>
  <c r="G26"/>
  <c r="E26"/>
  <c r="F22"/>
  <c r="G22"/>
  <c r="E22"/>
  <c r="D23"/>
  <c r="D24"/>
  <c r="D25"/>
  <c r="D27"/>
  <c r="D28"/>
  <c r="D21"/>
  <c r="E9"/>
  <c r="G10"/>
  <c r="E11"/>
  <c r="G11" s="1"/>
  <c r="C22" i="3"/>
  <c r="C27"/>
  <c r="C34"/>
  <c r="C40"/>
  <c r="C45"/>
  <c r="C53"/>
  <c r="D22"/>
  <c r="D27"/>
  <c r="D34"/>
  <c r="D40"/>
  <c r="D45"/>
  <c r="D53"/>
  <c r="E22"/>
  <c r="E27"/>
  <c r="E34"/>
  <c r="E40"/>
  <c r="E45"/>
  <c r="E53"/>
  <c r="C8"/>
  <c r="C21" s="1"/>
  <c r="D8"/>
  <c r="D21" s="1"/>
  <c r="E8"/>
  <c r="E21" s="1"/>
  <c r="G40"/>
  <c r="F68"/>
  <c r="I68"/>
  <c r="F6"/>
  <c r="I6" s="1"/>
  <c r="F67"/>
  <c r="I67"/>
  <c r="F7"/>
  <c r="I7" s="1"/>
  <c r="F9"/>
  <c r="I9" s="1"/>
  <c r="F10"/>
  <c r="I10" s="1"/>
  <c r="F11"/>
  <c r="I11" s="1"/>
  <c r="F12"/>
  <c r="I12" s="1"/>
  <c r="F13"/>
  <c r="I13" s="1"/>
  <c r="F14"/>
  <c r="I14" s="1"/>
  <c r="F15"/>
  <c r="I15" s="1"/>
  <c r="F16"/>
  <c r="I16" s="1"/>
  <c r="F17"/>
  <c r="I17" s="1"/>
  <c r="F18"/>
  <c r="I18" s="1"/>
  <c r="F19"/>
  <c r="I19" s="1"/>
  <c r="F20"/>
  <c r="I20" s="1"/>
  <c r="F23"/>
  <c r="I23" s="1"/>
  <c r="F24"/>
  <c r="I24" s="1"/>
  <c r="F25"/>
  <c r="I25" s="1"/>
  <c r="F26"/>
  <c r="I26" s="1"/>
  <c r="F28"/>
  <c r="I28" s="1"/>
  <c r="F29"/>
  <c r="I29" s="1"/>
  <c r="F30"/>
  <c r="I30" s="1"/>
  <c r="F31"/>
  <c r="I31" s="1"/>
  <c r="F32"/>
  <c r="I32" s="1"/>
  <c r="F33"/>
  <c r="I33" s="1"/>
  <c r="F35"/>
  <c r="I35" s="1"/>
  <c r="F36"/>
  <c r="I36" s="1"/>
  <c r="F37"/>
  <c r="I37" s="1"/>
  <c r="F38"/>
  <c r="I38" s="1"/>
  <c r="F39"/>
  <c r="I39" s="1"/>
  <c r="F41"/>
  <c r="I41"/>
  <c r="F42"/>
  <c r="I42"/>
  <c r="F43"/>
  <c r="I43"/>
  <c r="F44"/>
  <c r="I44"/>
  <c r="F46"/>
  <c r="I46" s="1"/>
  <c r="F47"/>
  <c r="I47" s="1"/>
  <c r="F48"/>
  <c r="I48" s="1"/>
  <c r="F49"/>
  <c r="I49" s="1"/>
  <c r="F50"/>
  <c r="I50" s="1"/>
  <c r="F51"/>
  <c r="I51" s="1"/>
  <c r="F52"/>
  <c r="I52" s="1"/>
  <c r="F54"/>
  <c r="I54"/>
  <c r="F55"/>
  <c r="I55"/>
  <c r="F56"/>
  <c r="I56"/>
  <c r="F57"/>
  <c r="I57"/>
  <c r="I58"/>
  <c r="I59"/>
  <c r="I60"/>
  <c r="F62"/>
  <c r="I62" s="1"/>
  <c r="F63"/>
  <c r="D13" i="5"/>
  <c r="A1"/>
  <c r="D18"/>
  <c r="C13" i="1"/>
  <c r="D10" i="5" s="1"/>
  <c r="D9"/>
  <c r="D8"/>
  <c r="H14" i="2"/>
  <c r="H23"/>
  <c r="C25"/>
  <c r="G23"/>
  <c r="G14"/>
  <c r="D3" i="5"/>
  <c r="G8" i="1"/>
  <c r="D25" i="2"/>
  <c r="D4" i="5" s="1"/>
  <c r="B3" i="4"/>
  <c r="B3" i="3"/>
  <c r="B3" i="2"/>
  <c r="D12" i="4"/>
  <c r="F40" i="3"/>
  <c r="I40"/>
  <c r="F53"/>
  <c r="I53"/>
  <c r="D26" i="1"/>
  <c r="D22"/>
  <c r="H64" i="3" l="1"/>
  <c r="H65" s="1"/>
  <c r="D69" i="4"/>
  <c r="F45" i="3"/>
  <c r="I45" s="1"/>
  <c r="F34"/>
  <c r="I34" s="1"/>
  <c r="G64"/>
  <c r="E64"/>
  <c r="F27"/>
  <c r="I27" s="1"/>
  <c r="D64"/>
  <c r="C64"/>
  <c r="C65" s="1"/>
  <c r="C70" s="1"/>
  <c r="F22"/>
  <c r="I22" s="1"/>
  <c r="F8"/>
  <c r="I8" s="1"/>
  <c r="F21"/>
  <c r="G25" i="2"/>
  <c r="D6" i="5" s="1"/>
  <c r="H25" i="2"/>
  <c r="D7" i="5" s="1"/>
  <c r="D23" i="4"/>
  <c r="G66" i="3"/>
  <c r="I66" s="1"/>
  <c r="D12" i="5"/>
  <c r="D5" l="1"/>
  <c r="G65" i="3"/>
  <c r="C70" i="4" s="1"/>
  <c r="C69"/>
  <c r="D70"/>
  <c r="D21" i="5" s="1"/>
  <c r="D71" i="4"/>
  <c r="D14" i="5"/>
  <c r="D11"/>
  <c r="F64" i="3"/>
  <c r="I64" s="1"/>
  <c r="I21"/>
  <c r="G70"/>
  <c r="D19" i="5"/>
  <c r="D73" i="4" l="1"/>
  <c r="D22" i="5"/>
  <c r="F65" i="3"/>
  <c r="D16" i="5"/>
  <c r="D17"/>
  <c r="I65" i="3" l="1"/>
  <c r="F70"/>
  <c r="I70" l="1"/>
  <c r="D15" i="5"/>
</calcChain>
</file>

<file path=xl/comments1.xml><?xml version="1.0" encoding="utf-8"?>
<comments xmlns="http://schemas.openxmlformats.org/spreadsheetml/2006/main">
  <authors>
    <author>Lenovo</author>
  </authors>
  <commentList>
    <comment ref="E9" authorId="0">
      <text>
        <r>
          <rPr>
            <b/>
            <sz val="9"/>
            <color indexed="81"/>
            <rFont val="宋体"/>
            <family val="3"/>
            <charset val="134"/>
          </rPr>
          <t>同决算表会费收入决算数</t>
        </r>
      </text>
    </comment>
    <comment ref="E11" authorId="0">
      <text>
        <r>
          <rPr>
            <b/>
            <sz val="9"/>
            <color indexed="81"/>
            <rFont val="宋体"/>
            <family val="3"/>
            <charset val="134"/>
          </rPr>
          <t>同决算表拨缴经费收入决算数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D6" authorId="0">
      <text>
        <r>
          <rPr>
            <b/>
            <sz val="9"/>
            <color indexed="81"/>
            <rFont val="宋体"/>
            <family val="3"/>
            <charset val="134"/>
          </rPr>
          <t>同资产负债表结余年末数</t>
        </r>
      </text>
    </comment>
    <comment ref="B7" authorId="0">
      <text>
        <r>
          <rPr>
            <b/>
            <sz val="9"/>
            <color indexed="81"/>
            <rFont val="宋体"/>
            <family val="3"/>
            <charset val="134"/>
          </rPr>
          <t>指工会预算安排项目的支出年终尚未执行完毕或者因故未执行，且需要按原用途继续使用的工会资金</t>
        </r>
      </text>
    </comment>
    <comment ref="B9" authorId="0">
      <text>
        <r>
          <rPr>
            <b/>
            <sz val="9"/>
            <color indexed="81"/>
            <rFont val="宋体"/>
            <family val="3"/>
            <charset val="134"/>
          </rPr>
          <t>不超过年初结余资金的</t>
        </r>
        <r>
          <rPr>
            <b/>
            <sz val="9"/>
            <color indexed="81"/>
            <rFont val="Tahoma"/>
            <family val="2"/>
          </rPr>
          <t>10%</t>
        </r>
      </text>
    </comment>
    <comment ref="C70" authorId="0">
      <text>
        <r>
          <rPr>
            <b/>
            <sz val="9"/>
            <color indexed="81"/>
            <rFont val="宋体"/>
            <family val="3"/>
            <charset val="134"/>
          </rPr>
          <t>同决算表本年结余</t>
        </r>
      </text>
    </comment>
    <comment ref="C71" authorId="0">
      <text>
        <r>
          <rPr>
            <b/>
            <sz val="9"/>
            <color indexed="81"/>
            <rFont val="宋体"/>
            <family val="3"/>
            <charset val="134"/>
          </rPr>
          <t>同资产负债表结余年末数</t>
        </r>
      </text>
    </comment>
    <comment ref="D72" authorId="0">
      <text>
        <r>
          <rPr>
            <b/>
            <sz val="9"/>
            <color indexed="81"/>
            <rFont val="宋体"/>
            <family val="3"/>
            <charset val="134"/>
          </rPr>
          <t>不可在年初预算时做结转下年计划。</t>
        </r>
      </text>
    </comment>
  </commentList>
</comments>
</file>

<file path=xl/sharedStrings.xml><?xml version="1.0" encoding="utf-8"?>
<sst xmlns="http://schemas.openxmlformats.org/spreadsheetml/2006/main" count="344" uniqueCount="298">
  <si>
    <t>基层工会基本情况表</t>
    <phoneticPr fontId="1" type="noConversion"/>
  </si>
  <si>
    <t>工会名称</t>
    <phoneticPr fontId="1" type="noConversion"/>
  </si>
  <si>
    <t>地    址</t>
    <phoneticPr fontId="1" type="noConversion"/>
  </si>
  <si>
    <t>邮政编码</t>
    <phoneticPr fontId="1" type="noConversion"/>
  </si>
  <si>
    <t>工会主席</t>
    <phoneticPr fontId="1" type="noConversion"/>
  </si>
  <si>
    <t>联系电话</t>
    <phoneticPr fontId="1" type="noConversion"/>
  </si>
  <si>
    <t>手    机</t>
    <phoneticPr fontId="1" type="noConversion"/>
  </si>
  <si>
    <t>工会会计</t>
    <phoneticPr fontId="1" type="noConversion"/>
  </si>
  <si>
    <t>所属产业工会</t>
    <phoneticPr fontId="1" type="noConversion"/>
  </si>
  <si>
    <t>组    别</t>
    <phoneticPr fontId="1" type="noConversion"/>
  </si>
  <si>
    <t>会员人数</t>
    <phoneticPr fontId="1" type="noConversion"/>
  </si>
  <si>
    <t>实收率%</t>
    <phoneticPr fontId="1" type="noConversion"/>
  </si>
  <si>
    <t>全部职工年
工资总额(元)</t>
    <phoneticPr fontId="1" type="noConversion"/>
  </si>
  <si>
    <t>当年应拨缴
基层工会经费
(元)</t>
    <phoneticPr fontId="1" type="noConversion"/>
  </si>
  <si>
    <t>实际拨缴
基层工会经费
(元)</t>
    <phoneticPr fontId="1" type="noConversion"/>
  </si>
  <si>
    <t>欠漏缴
基层工会经费
(元)</t>
    <phoneticPr fontId="1" type="noConversion"/>
  </si>
  <si>
    <t>固定资产
(元)</t>
    <phoneticPr fontId="1" type="noConversion"/>
  </si>
  <si>
    <t>其中:</t>
    <phoneticPr fontId="1" type="noConversion"/>
  </si>
  <si>
    <t>房屋建筑物(元)</t>
    <phoneticPr fontId="1" type="noConversion"/>
  </si>
  <si>
    <t>办公设备(元)</t>
    <phoneticPr fontId="1" type="noConversion"/>
  </si>
  <si>
    <t>专用设备(元)</t>
    <phoneticPr fontId="1" type="noConversion"/>
  </si>
  <si>
    <t>交通工具(元)</t>
    <phoneticPr fontId="1" type="noConversion"/>
  </si>
  <si>
    <t>数量(辆)</t>
    <phoneticPr fontId="1" type="noConversion"/>
  </si>
  <si>
    <t>其他(元)</t>
    <phoneticPr fontId="1" type="noConversion"/>
  </si>
  <si>
    <t>年度资产负债表</t>
    <phoneticPr fontId="1" type="noConversion"/>
  </si>
  <si>
    <r>
      <t>编制单位</t>
    </r>
    <r>
      <rPr>
        <sz val="12"/>
        <rFont val="宋体"/>
        <charset val="134"/>
      </rPr>
      <t>:</t>
    </r>
    <phoneticPr fontId="1" type="noConversion"/>
  </si>
  <si>
    <t>单位：元</t>
    <phoneticPr fontId="1" type="noConversion"/>
  </si>
  <si>
    <t>编码</t>
    <phoneticPr fontId="1" type="noConversion"/>
  </si>
  <si>
    <t>资产</t>
    <phoneticPr fontId="1" type="noConversion"/>
  </si>
  <si>
    <t>年初数</t>
    <phoneticPr fontId="1" type="noConversion"/>
  </si>
  <si>
    <t>年末数</t>
    <phoneticPr fontId="1" type="noConversion"/>
  </si>
  <si>
    <t>负债与净资产</t>
    <phoneticPr fontId="1" type="noConversion"/>
  </si>
  <si>
    <t>一、资产</t>
    <phoneticPr fontId="1" type="noConversion"/>
  </si>
  <si>
    <t>二、负债</t>
    <phoneticPr fontId="1" type="noConversion"/>
  </si>
  <si>
    <t>库存现金</t>
    <phoneticPr fontId="1" type="noConversion"/>
  </si>
  <si>
    <t>应付工资（离退休费）</t>
    <phoneticPr fontId="1" type="noConversion"/>
  </si>
  <si>
    <t>银行存款</t>
    <phoneticPr fontId="1" type="noConversion"/>
  </si>
  <si>
    <t>应付地方（部门）津贴补贴</t>
    <phoneticPr fontId="1" type="noConversion"/>
  </si>
  <si>
    <t>零余额帐户用款额度</t>
    <phoneticPr fontId="1" type="noConversion"/>
  </si>
  <si>
    <t>应付其他个人收入</t>
    <phoneticPr fontId="1" type="noConversion"/>
  </si>
  <si>
    <t>财政应返还额度</t>
    <phoneticPr fontId="1" type="noConversion"/>
  </si>
  <si>
    <t>借入款</t>
    <phoneticPr fontId="1" type="noConversion"/>
  </si>
  <si>
    <t>借出款</t>
    <phoneticPr fontId="1" type="noConversion"/>
  </si>
  <si>
    <t>应付上级经费</t>
    <phoneticPr fontId="1" type="noConversion"/>
  </si>
  <si>
    <t>应收上级经费</t>
    <phoneticPr fontId="1" type="noConversion"/>
  </si>
  <si>
    <t>应付下级经费</t>
    <phoneticPr fontId="1" type="noConversion"/>
  </si>
  <si>
    <t>应收下级经费</t>
    <phoneticPr fontId="1" type="noConversion"/>
  </si>
  <si>
    <t>其他应付款</t>
    <phoneticPr fontId="1" type="noConversion"/>
  </si>
  <si>
    <t>其他应收款</t>
    <phoneticPr fontId="1" type="noConversion"/>
  </si>
  <si>
    <t>代管经费</t>
    <phoneticPr fontId="1" type="noConversion"/>
  </si>
  <si>
    <t>库存物品</t>
    <phoneticPr fontId="1" type="noConversion"/>
  </si>
  <si>
    <t>负债合计</t>
    <phoneticPr fontId="1" type="noConversion"/>
  </si>
  <si>
    <t>投资</t>
    <phoneticPr fontId="1" type="noConversion"/>
  </si>
  <si>
    <t>在建工程</t>
    <phoneticPr fontId="1" type="noConversion"/>
  </si>
  <si>
    <t>三、净资产类</t>
    <phoneticPr fontId="1" type="noConversion"/>
  </si>
  <si>
    <t>固定资产</t>
    <phoneticPr fontId="1" type="noConversion"/>
  </si>
  <si>
    <t>固定基金</t>
    <phoneticPr fontId="1" type="noConversion"/>
  </si>
  <si>
    <t>在建工程占用资金</t>
    <phoneticPr fontId="1" type="noConversion"/>
  </si>
  <si>
    <t>投资基金</t>
    <phoneticPr fontId="1" type="noConversion"/>
  </si>
  <si>
    <t>专用基金</t>
    <phoneticPr fontId="1" type="noConversion"/>
  </si>
  <si>
    <t>后备金</t>
    <phoneticPr fontId="1" type="noConversion"/>
  </si>
  <si>
    <t>结余</t>
    <phoneticPr fontId="1" type="noConversion"/>
  </si>
  <si>
    <t>净资产合计</t>
    <phoneticPr fontId="1" type="noConversion"/>
  </si>
  <si>
    <t>资产总计</t>
    <phoneticPr fontId="1" type="noConversion"/>
  </si>
  <si>
    <t>负债与净资产总计</t>
    <phoneticPr fontId="1" type="noConversion"/>
  </si>
  <si>
    <t>工会经费收支决算表</t>
    <phoneticPr fontId="1" type="noConversion"/>
  </si>
  <si>
    <t>核定预算数</t>
    <phoneticPr fontId="1" type="noConversion"/>
  </si>
  <si>
    <t>决算数</t>
    <phoneticPr fontId="1" type="noConversion"/>
  </si>
  <si>
    <t>说明</t>
    <phoneticPr fontId="1" type="noConversion"/>
  </si>
  <si>
    <t>编号</t>
    <phoneticPr fontId="1" type="noConversion"/>
  </si>
  <si>
    <t>名称</t>
    <phoneticPr fontId="1" type="noConversion"/>
  </si>
  <si>
    <t>会费收入</t>
    <phoneticPr fontId="1" type="noConversion"/>
  </si>
  <si>
    <t>拨缴经费收入</t>
    <phoneticPr fontId="1" type="noConversion"/>
  </si>
  <si>
    <t>上级补助收入</t>
    <phoneticPr fontId="1" type="noConversion"/>
  </si>
  <si>
    <t xml:space="preserve">    回拨补助</t>
    <phoneticPr fontId="1" type="noConversion"/>
  </si>
  <si>
    <t xml:space="preserve">    专项补助</t>
    <phoneticPr fontId="1" type="noConversion"/>
  </si>
  <si>
    <t xml:space="preserve">    超收补助</t>
    <phoneticPr fontId="1" type="noConversion"/>
  </si>
  <si>
    <t xml:space="preserve">    帮扶补助</t>
    <phoneticPr fontId="1" type="noConversion"/>
  </si>
  <si>
    <t xml:space="preserve">    送温暖补助</t>
    <phoneticPr fontId="1" type="noConversion"/>
  </si>
  <si>
    <t xml:space="preserve">    救灾补助</t>
    <phoneticPr fontId="1" type="noConversion"/>
  </si>
  <si>
    <t xml:space="preserve">    其他补助</t>
    <phoneticPr fontId="1" type="noConversion"/>
  </si>
  <si>
    <t>政府补助收入</t>
    <phoneticPr fontId="1" type="noConversion"/>
  </si>
  <si>
    <t>行政补助收入</t>
    <phoneticPr fontId="1" type="noConversion"/>
  </si>
  <si>
    <t>事业收入</t>
    <phoneticPr fontId="1" type="noConversion"/>
  </si>
  <si>
    <t>投资收益</t>
    <phoneticPr fontId="1" type="noConversion"/>
  </si>
  <si>
    <t>其他收入</t>
    <phoneticPr fontId="1" type="noConversion"/>
  </si>
  <si>
    <t>本年收入合计</t>
    <phoneticPr fontId="1" type="noConversion"/>
  </si>
  <si>
    <t>职工活动支出</t>
    <phoneticPr fontId="1" type="noConversion"/>
  </si>
  <si>
    <t xml:space="preserve">    职工教育费</t>
    <phoneticPr fontId="1" type="noConversion"/>
  </si>
  <si>
    <t xml:space="preserve">    文体活动费</t>
    <phoneticPr fontId="1" type="noConversion"/>
  </si>
  <si>
    <t xml:space="preserve">    宣传活动费</t>
    <phoneticPr fontId="1" type="noConversion"/>
  </si>
  <si>
    <t xml:space="preserve">    其他活动支出</t>
    <phoneticPr fontId="1" type="noConversion"/>
  </si>
  <si>
    <t>维权支出</t>
    <phoneticPr fontId="1" type="noConversion"/>
  </si>
  <si>
    <t xml:space="preserve">    劳动关系协调费</t>
    <phoneticPr fontId="1" type="noConversion"/>
  </si>
  <si>
    <t xml:space="preserve">    劳动保护费</t>
    <phoneticPr fontId="1" type="noConversion"/>
  </si>
  <si>
    <t xml:space="preserve">    法律援助费</t>
    <phoneticPr fontId="1" type="noConversion"/>
  </si>
  <si>
    <t xml:space="preserve">    困难职工帮扶费</t>
    <phoneticPr fontId="1" type="noConversion"/>
  </si>
  <si>
    <t xml:space="preserve">    送温暖费</t>
    <phoneticPr fontId="1" type="noConversion"/>
  </si>
  <si>
    <t xml:space="preserve">    其他维权支出</t>
    <phoneticPr fontId="1" type="noConversion"/>
  </si>
  <si>
    <t>业务支出</t>
    <phoneticPr fontId="1" type="noConversion"/>
  </si>
  <si>
    <t xml:space="preserve">    培训费</t>
    <phoneticPr fontId="1" type="noConversion"/>
  </si>
  <si>
    <t xml:space="preserve">    会议费</t>
    <phoneticPr fontId="1" type="noConversion"/>
  </si>
  <si>
    <t xml:space="preserve">    外事费</t>
    <phoneticPr fontId="1" type="noConversion"/>
  </si>
  <si>
    <t xml:space="preserve">    专项业务费</t>
    <phoneticPr fontId="1" type="noConversion"/>
  </si>
  <si>
    <t xml:space="preserve">    其他业务支出</t>
    <phoneticPr fontId="1" type="noConversion"/>
  </si>
  <si>
    <t>行政支出</t>
    <phoneticPr fontId="1" type="noConversion"/>
  </si>
  <si>
    <t xml:space="preserve">    工资福利支出</t>
    <phoneticPr fontId="1" type="noConversion"/>
  </si>
  <si>
    <t xml:space="preserve">    商品和服务支出</t>
    <phoneticPr fontId="1" type="noConversion"/>
  </si>
  <si>
    <t xml:space="preserve">    其他行政支出</t>
    <phoneticPr fontId="1" type="noConversion"/>
  </si>
  <si>
    <t>资本性支出</t>
    <phoneticPr fontId="1" type="noConversion"/>
  </si>
  <si>
    <t xml:space="preserve">    房屋建筑物购建</t>
    <phoneticPr fontId="1" type="noConversion"/>
  </si>
  <si>
    <t xml:space="preserve">    办公设备购置</t>
    <phoneticPr fontId="1" type="noConversion"/>
  </si>
  <si>
    <t xml:space="preserve">    专用设备购置</t>
    <phoneticPr fontId="1" type="noConversion"/>
  </si>
  <si>
    <t xml:space="preserve">    交通工具购置</t>
    <phoneticPr fontId="1" type="noConversion"/>
  </si>
  <si>
    <t xml:space="preserve">    大型修缮</t>
    <phoneticPr fontId="1" type="noConversion"/>
  </si>
  <si>
    <t xml:space="preserve">    信息网络购建</t>
    <phoneticPr fontId="1" type="noConversion"/>
  </si>
  <si>
    <t xml:space="preserve">    其他资本性支出</t>
    <phoneticPr fontId="1" type="noConversion"/>
  </si>
  <si>
    <t>补助下级支出</t>
    <phoneticPr fontId="1" type="noConversion"/>
  </si>
  <si>
    <t>事业支出</t>
    <phoneticPr fontId="1" type="noConversion"/>
  </si>
  <si>
    <t>其他支出</t>
    <phoneticPr fontId="1" type="noConversion"/>
  </si>
  <si>
    <t>预备费</t>
    <phoneticPr fontId="1" type="noConversion"/>
  </si>
  <si>
    <t>― ― ―</t>
    <phoneticPr fontId="1" type="noConversion"/>
  </si>
  <si>
    <t>本年支出合计</t>
    <phoneticPr fontId="1" type="noConversion"/>
  </si>
  <si>
    <t>本年结余</t>
    <phoneticPr fontId="1" type="noConversion"/>
  </si>
  <si>
    <t>加：上年结余</t>
    <phoneticPr fontId="1" type="noConversion"/>
  </si>
  <si>
    <t>加：本年收回投资</t>
    <phoneticPr fontId="1" type="noConversion"/>
  </si>
  <si>
    <t>减：本年投资</t>
    <phoneticPr fontId="1" type="noConversion"/>
  </si>
  <si>
    <t>期末滚存结余</t>
    <phoneticPr fontId="1" type="noConversion"/>
  </si>
  <si>
    <t>工会经费收支预算表</t>
    <phoneticPr fontId="1" type="noConversion"/>
  </si>
  <si>
    <t>上年决算数</t>
    <phoneticPr fontId="1" type="noConversion"/>
  </si>
  <si>
    <t>本年预算数</t>
    <phoneticPr fontId="1" type="noConversion"/>
  </si>
  <si>
    <t>资产负债表</t>
    <phoneticPr fontId="1" type="noConversion"/>
  </si>
  <si>
    <t>年初数是否平衡</t>
    <phoneticPr fontId="1" type="noConversion"/>
  </si>
  <si>
    <t>年末数是否平衡</t>
    <phoneticPr fontId="1" type="noConversion"/>
  </si>
  <si>
    <t>全部职工人数</t>
    <phoneticPr fontId="1" type="noConversion"/>
  </si>
  <si>
    <t>当年应上解
市总工会经费
(元)</t>
    <phoneticPr fontId="1" type="noConversion"/>
  </si>
  <si>
    <t>欠漏解
市总工会经费
(元)</t>
    <phoneticPr fontId="1" type="noConversion"/>
  </si>
  <si>
    <t>决算表</t>
    <phoneticPr fontId="1" type="noConversion"/>
  </si>
  <si>
    <t>滚存结余为负</t>
    <phoneticPr fontId="1" type="noConversion"/>
  </si>
  <si>
    <t>预算表</t>
    <phoneticPr fontId="1" type="noConversion"/>
  </si>
  <si>
    <t>是否正常填写数据</t>
    <phoneticPr fontId="1" type="noConversion"/>
  </si>
  <si>
    <t>是否填工会名称（填报单位名称）</t>
    <phoneticPr fontId="1" type="noConversion"/>
  </si>
  <si>
    <t>固定资产金额</t>
    <phoneticPr fontId="1" type="noConversion"/>
  </si>
  <si>
    <t>赤字预算检查</t>
    <phoneticPr fontId="1" type="noConversion"/>
  </si>
  <si>
    <t>结余科目检查</t>
    <phoneticPr fontId="1" type="noConversion"/>
  </si>
  <si>
    <t>核定预算数检查</t>
    <phoneticPr fontId="1" type="noConversion"/>
  </si>
  <si>
    <t>支出超预算检查</t>
    <phoneticPr fontId="1" type="noConversion"/>
  </si>
  <si>
    <t>数据填写检查</t>
    <phoneticPr fontId="1" type="noConversion"/>
  </si>
  <si>
    <t>上年结余检查</t>
    <phoneticPr fontId="1" type="noConversion"/>
  </si>
  <si>
    <t>基本情况表</t>
    <phoneticPr fontId="1" type="noConversion"/>
  </si>
  <si>
    <t>序号</t>
    <phoneticPr fontId="1" type="noConversion"/>
  </si>
  <si>
    <t>涉及报表</t>
    <phoneticPr fontId="1" type="noConversion"/>
  </si>
  <si>
    <t>检查项目</t>
    <phoneticPr fontId="1" type="noConversion"/>
  </si>
  <si>
    <t>检查结果</t>
    <phoneticPr fontId="1" type="noConversion"/>
  </si>
  <si>
    <t>资产负债表
决算表</t>
    <phoneticPr fontId="1" type="noConversion"/>
  </si>
  <si>
    <t>固定资产及固定基金年初数检查</t>
    <phoneticPr fontId="1" type="noConversion"/>
  </si>
  <si>
    <t>固定资产及固定基金年末数检查</t>
    <phoneticPr fontId="1" type="noConversion"/>
  </si>
  <si>
    <t>滚存结余金额不可为赤字。</t>
    <phoneticPr fontId="1" type="noConversion"/>
  </si>
  <si>
    <t>滚存结余出现赤字。</t>
    <phoneticPr fontId="1" type="noConversion"/>
  </si>
  <si>
    <t>不可做赤字预算。</t>
    <phoneticPr fontId="1" type="noConversion"/>
  </si>
  <si>
    <t>未填写预算数。</t>
    <phoneticPr fontId="1" type="noConversion"/>
  </si>
  <si>
    <t>资产负债表结余期末数与决算表滚存结余数不一致。</t>
    <phoneticPr fontId="1" type="noConversion"/>
  </si>
  <si>
    <t>基本情况表中固定资产总计不等于资产负债表中固定资产年末数。</t>
    <phoneticPr fontId="1" type="noConversion"/>
  </si>
  <si>
    <t>固定资产年初数不等于固定基金年初数。</t>
    <phoneticPr fontId="1" type="noConversion"/>
  </si>
  <si>
    <t>资产总计年末数和负债与净资产总计年末数不等。</t>
    <phoneticPr fontId="1" type="noConversion"/>
  </si>
  <si>
    <t>资产总计年初数和负债与净资产总计年初数不等。</t>
    <phoneticPr fontId="1" type="noConversion"/>
  </si>
  <si>
    <t>未填写工会名称。</t>
    <phoneticPr fontId="1" type="noConversion"/>
  </si>
  <si>
    <t>是否填写年初数</t>
    <phoneticPr fontId="1" type="noConversion"/>
  </si>
  <si>
    <t>资产类年末数是否填写</t>
    <phoneticPr fontId="1" type="noConversion"/>
  </si>
  <si>
    <t>问    题    说    明</t>
    <phoneticPr fontId="1" type="noConversion"/>
  </si>
  <si>
    <t>提示：未填写年初数。本年度新成立的工会可忽略此项检查。</t>
    <phoneticPr fontId="1" type="noConversion"/>
  </si>
  <si>
    <r>
      <t>未填写上年结余(核定预算数).</t>
    </r>
    <r>
      <rPr>
        <sz val="12"/>
        <rFont val="宋体"/>
        <family val="3"/>
        <charset val="134"/>
      </rPr>
      <t>确实为零或本年度新成立的工会此项可不填。</t>
    </r>
    <phoneticPr fontId="1" type="noConversion"/>
  </si>
  <si>
    <r>
      <t>未填写本年度收入及支出数据，</t>
    </r>
    <r>
      <rPr>
        <sz val="12"/>
        <rFont val="宋体"/>
        <family val="3"/>
        <charset val="134"/>
      </rPr>
      <t>确实未发生业务需要文字说明。</t>
    </r>
    <phoneticPr fontId="1" type="noConversion"/>
  </si>
  <si>
    <t>编制单位:</t>
    <phoneticPr fontId="1" type="noConversion"/>
  </si>
  <si>
    <t>基本情况表
资产负债表</t>
    <phoneticPr fontId="1" type="noConversion"/>
  </si>
  <si>
    <t>完成率
％</t>
    <phoneticPr fontId="1" type="noConversion"/>
  </si>
  <si>
    <t>科        目</t>
    <phoneticPr fontId="1" type="noConversion"/>
  </si>
  <si>
    <t>科            目</t>
    <phoneticPr fontId="1" type="noConversion"/>
  </si>
  <si>
    <t xml:space="preserve">    回拨补助</t>
    <phoneticPr fontId="1" type="noConversion"/>
  </si>
  <si>
    <t xml:space="preserve">      对个人和家庭的补助</t>
    <phoneticPr fontId="1" type="noConversion"/>
  </si>
  <si>
    <t>未填写资产类科目年末数。</t>
    <phoneticPr fontId="1" type="noConversion"/>
  </si>
  <si>
    <t>固定资产年末数不等于固定基金年末数。</t>
    <phoneticPr fontId="1" type="noConversion"/>
  </si>
  <si>
    <r>
      <t>未填写年初审批的预算数.</t>
    </r>
    <r>
      <rPr>
        <sz val="12"/>
        <rFont val="宋体"/>
        <family val="3"/>
        <charset val="134"/>
      </rPr>
      <t>本年度内新成立的工会可不填写。</t>
    </r>
    <phoneticPr fontId="1" type="noConversion"/>
  </si>
  <si>
    <t>决算表本年决算数中加上年结余与资产负债表结余期初数不一致。</t>
    <phoneticPr fontId="1" type="noConversion"/>
  </si>
  <si>
    <t>统一社会信用代码</t>
    <phoneticPr fontId="1" type="noConversion"/>
  </si>
  <si>
    <t>上年结余表间检查</t>
    <phoneticPr fontId="1" type="noConversion"/>
  </si>
  <si>
    <t>决算表决算数中加上年结余不等于资产负债表结余期初数。请更正！</t>
    <phoneticPr fontId="1" type="noConversion"/>
  </si>
  <si>
    <t>职工集体福利总额(元)</t>
    <phoneticPr fontId="1" type="noConversion"/>
  </si>
  <si>
    <t>观看电影、演出、比赛等与春游秋游活动费总额(元)</t>
    <phoneticPr fontId="1" type="noConversion"/>
  </si>
  <si>
    <t>本级调整数</t>
    <phoneticPr fontId="1" type="noConversion"/>
  </si>
  <si>
    <t>上级核准
调整数</t>
    <phoneticPr fontId="1" type="noConversion"/>
  </si>
  <si>
    <t>其中：</t>
    <phoneticPr fontId="1" type="noConversion"/>
  </si>
  <si>
    <t>实际上解   市总工会经费
(元)</t>
    <phoneticPr fontId="1" type="noConversion"/>
  </si>
  <si>
    <t>本年度会费  收入总额(元)</t>
    <phoneticPr fontId="1" type="noConversion"/>
  </si>
  <si>
    <t>提示：支出超预算。新成立的工会可忽略此项检查。</t>
    <phoneticPr fontId="1" type="noConversion"/>
  </si>
  <si>
    <r>
      <rPr>
        <sz val="11"/>
        <rFont val="Times New Roman"/>
        <family val="1"/>
      </rPr>
      <t>2%</t>
    </r>
    <r>
      <rPr>
        <sz val="11"/>
        <rFont val="宋体"/>
        <family val="3"/>
        <charset val="134"/>
      </rPr>
      <t>工会经费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总额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元</t>
    </r>
    <r>
      <rPr>
        <sz val="11"/>
        <rFont val="Times New Roman"/>
        <family val="1"/>
      </rPr>
      <t>)</t>
    </r>
    <phoneticPr fontId="1" type="noConversion"/>
  </si>
  <si>
    <r>
      <rPr>
        <sz val="12"/>
        <rFont val="宋体"/>
        <family val="3"/>
        <charset val="134"/>
      </rPr>
      <t>工会主席：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3"/>
        <charset val="134"/>
      </rPr>
      <t>经费审查委员会主任：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3"/>
        <charset val="134"/>
      </rPr>
      <t>财务负责人：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3"/>
        <charset val="134"/>
      </rPr>
      <t>制表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：</t>
    </r>
    <phoneticPr fontId="1" type="noConversion"/>
  </si>
  <si>
    <t>年初预算数</t>
    <phoneticPr fontId="1" type="noConversion"/>
  </si>
  <si>
    <t>人员信息</t>
    <phoneticPr fontId="21" type="noConversion"/>
  </si>
  <si>
    <t>合计</t>
    <phoneticPr fontId="21" type="noConversion"/>
  </si>
  <si>
    <t>财政负担</t>
    <phoneticPr fontId="21" type="noConversion"/>
  </si>
  <si>
    <t>工会经费负担</t>
    <phoneticPr fontId="21" type="noConversion"/>
  </si>
  <si>
    <t>工会干部编制人数（人）</t>
    <phoneticPr fontId="21" type="noConversion"/>
  </si>
  <si>
    <t>年末实有工会干部人数（人）</t>
    <phoneticPr fontId="21" type="noConversion"/>
  </si>
  <si>
    <t xml:space="preserve">  （一）正式人员</t>
    <phoneticPr fontId="21" type="noConversion"/>
  </si>
  <si>
    <t xml:space="preserve">  （二）聘用人员</t>
    <phoneticPr fontId="21" type="noConversion"/>
  </si>
  <si>
    <t xml:space="preserve">  （三）其他</t>
    <phoneticPr fontId="21" type="noConversion"/>
  </si>
  <si>
    <t>财会人员人数（人）</t>
    <phoneticPr fontId="21" type="noConversion"/>
  </si>
  <si>
    <t xml:space="preserve">       其中：专职人员数</t>
    <phoneticPr fontId="21" type="noConversion"/>
  </si>
  <si>
    <t xml:space="preserve">                  兼职人员数</t>
    <phoneticPr fontId="21" type="noConversion"/>
  </si>
  <si>
    <t>行政负担
（基层）</t>
    <phoneticPr fontId="21" type="noConversion"/>
  </si>
  <si>
    <t>其中：财政资金</t>
    <phoneticPr fontId="1" type="noConversion"/>
  </si>
  <si>
    <t>面积(平方米)</t>
    <phoneticPr fontId="1" type="noConversion"/>
  </si>
  <si>
    <t>附属单位上缴收入</t>
    <phoneticPr fontId="1" type="noConversion"/>
  </si>
  <si>
    <t>动用预算稳定调节基金</t>
    <phoneticPr fontId="1" type="noConversion"/>
  </si>
  <si>
    <t>职工活动组织支出</t>
    <phoneticPr fontId="1" type="noConversion"/>
  </si>
  <si>
    <t>职工服务支出</t>
    <phoneticPr fontId="1" type="noConversion"/>
  </si>
  <si>
    <t>对附属单位的支出</t>
    <phoneticPr fontId="1" type="noConversion"/>
  </si>
  <si>
    <t>安排预算稳定调节基金</t>
  </si>
  <si>
    <t xml:space="preserve">    劳动保护支出</t>
    <phoneticPr fontId="1" type="noConversion"/>
  </si>
  <si>
    <t xml:space="preserve">    法律援助支出</t>
    <phoneticPr fontId="1" type="noConversion"/>
  </si>
  <si>
    <t xml:space="preserve">    送温暖支出</t>
    <phoneticPr fontId="1" type="noConversion"/>
  </si>
  <si>
    <t>报表填写说明</t>
    <phoneticPr fontId="1" type="noConversion"/>
  </si>
  <si>
    <r>
      <t>1</t>
    </r>
    <r>
      <rPr>
        <sz val="12"/>
        <rFont val="宋体"/>
        <family val="3"/>
        <charset val="134"/>
      </rPr>
      <t>.</t>
    </r>
    <phoneticPr fontId="1" type="noConversion"/>
  </si>
  <si>
    <r>
      <t>2</t>
    </r>
    <r>
      <rPr>
        <sz val="12"/>
        <rFont val="宋体"/>
        <family val="3"/>
        <charset val="134"/>
      </rPr>
      <t>.</t>
    </r>
    <phoneticPr fontId="1" type="noConversion"/>
  </si>
  <si>
    <r>
      <t>3</t>
    </r>
    <r>
      <rPr>
        <sz val="12"/>
        <rFont val="宋体"/>
        <family val="3"/>
        <charset val="134"/>
      </rPr>
      <t>.</t>
    </r>
    <phoneticPr fontId="1" type="noConversion"/>
  </si>
  <si>
    <r>
      <t>4.</t>
    </r>
    <r>
      <rPr>
        <sz val="12"/>
        <rFont val="宋体"/>
        <family val="3"/>
        <charset val="134"/>
      </rPr>
      <t/>
    </r>
  </si>
  <si>
    <r>
      <t>5.</t>
    </r>
    <r>
      <rPr>
        <sz val="12"/>
        <rFont val="宋体"/>
        <family val="3"/>
        <charset val="134"/>
      </rPr>
      <t/>
    </r>
  </si>
  <si>
    <r>
      <t>6.</t>
    </r>
    <r>
      <rPr>
        <sz val="12"/>
        <rFont val="宋体"/>
        <family val="3"/>
        <charset val="134"/>
      </rPr>
      <t/>
    </r>
  </si>
  <si>
    <r>
      <t>7.</t>
    </r>
    <r>
      <rPr>
        <sz val="12"/>
        <rFont val="宋体"/>
        <family val="3"/>
        <charset val="134"/>
      </rPr>
      <t/>
    </r>
  </si>
  <si>
    <r>
      <t>8.</t>
    </r>
    <r>
      <rPr>
        <sz val="12"/>
        <rFont val="宋体"/>
        <family val="3"/>
        <charset val="134"/>
      </rPr>
      <t/>
    </r>
  </si>
  <si>
    <r>
      <t>9.</t>
    </r>
    <r>
      <rPr>
        <sz val="12"/>
        <rFont val="宋体"/>
        <family val="3"/>
        <charset val="134"/>
      </rPr>
      <t/>
    </r>
  </si>
  <si>
    <r>
      <t>10.</t>
    </r>
    <r>
      <rPr>
        <sz val="12"/>
        <rFont val="宋体"/>
        <family val="3"/>
        <charset val="134"/>
      </rPr>
      <t/>
    </r>
  </si>
  <si>
    <r>
      <t>11.</t>
    </r>
    <r>
      <rPr>
        <sz val="12"/>
        <rFont val="宋体"/>
        <family val="3"/>
        <charset val="134"/>
      </rPr>
      <t/>
    </r>
  </si>
  <si>
    <r>
      <t>12.</t>
    </r>
    <r>
      <rPr>
        <sz val="12"/>
        <rFont val="宋体"/>
        <family val="3"/>
        <charset val="134"/>
      </rPr>
      <t/>
    </r>
  </si>
  <si>
    <r>
      <t>13.</t>
    </r>
    <r>
      <rPr>
        <sz val="12"/>
        <rFont val="宋体"/>
        <family val="3"/>
        <charset val="134"/>
      </rPr>
      <t/>
    </r>
  </si>
  <si>
    <t>表中数据有二级科目的只需填写二级科目，一级科目数据由计算公式自动计算；</t>
    <phoneticPr fontId="1" type="noConversion"/>
  </si>
  <si>
    <t>报表须经工会委员会及经审委员会审议通过后，附会议纪要及经审决议；</t>
    <phoneticPr fontId="1" type="noConversion"/>
  </si>
  <si>
    <t>签名位置应由本人签字，或经授权后盖章；</t>
    <phoneticPr fontId="1" type="noConversion"/>
  </si>
  <si>
    <t>技能培训及技能大赛费用（元）</t>
    <phoneticPr fontId="1" type="noConversion"/>
  </si>
  <si>
    <t xml:space="preserve">    职工教育支出</t>
    <phoneticPr fontId="1" type="noConversion"/>
  </si>
  <si>
    <t xml:space="preserve">    文体活动支出</t>
    <phoneticPr fontId="1" type="noConversion"/>
  </si>
  <si>
    <t xml:space="preserve">    宣传活动支出</t>
    <phoneticPr fontId="1" type="noConversion"/>
  </si>
  <si>
    <t xml:space="preserve">    会员活动支出</t>
    <phoneticPr fontId="1" type="noConversion"/>
  </si>
  <si>
    <t xml:space="preserve">    专项转移支付补助</t>
    <phoneticPr fontId="1" type="noConversion"/>
  </si>
  <si>
    <t xml:space="preserve">    职工创新活动支出</t>
    <phoneticPr fontId="1" type="noConversion"/>
  </si>
  <si>
    <t xml:space="preserve">    职工书屋活动支出</t>
    <phoneticPr fontId="1" type="noConversion"/>
  </si>
  <si>
    <t xml:space="preserve">    培训支出</t>
    <phoneticPr fontId="1" type="noConversion"/>
  </si>
  <si>
    <t xml:space="preserve">    会议支出</t>
    <phoneticPr fontId="1" type="noConversion"/>
  </si>
  <si>
    <t xml:space="preserve">    专项业务支出</t>
    <phoneticPr fontId="1" type="noConversion"/>
  </si>
  <si>
    <t xml:space="preserve">     其他资本性支出</t>
    <phoneticPr fontId="1" type="noConversion"/>
  </si>
  <si>
    <r>
      <t xml:space="preserve"> </t>
    </r>
    <r>
      <rPr>
        <sz val="12"/>
        <rFont val="宋体"/>
        <family val="3"/>
        <charset val="134"/>
      </rPr>
      <t xml:space="preserve">   专项转移支付补助</t>
    </r>
    <phoneticPr fontId="1" type="noConversion"/>
  </si>
  <si>
    <t>单位名称处须加盖工会印章和经审会印章；</t>
    <phoneticPr fontId="1" type="noConversion"/>
  </si>
  <si>
    <t>资产负债表、决算表按《工会会计制度》（财会〔2009〕7 号）要求设计；</t>
    <phoneticPr fontId="1" type="noConversion"/>
  </si>
  <si>
    <t>资产负债表、决算表等相关报表根据2021年会计总账和明细账科目数据填写；</t>
    <phoneticPr fontId="1" type="noConversion"/>
  </si>
  <si>
    <t xml:space="preserve">     商品和服务支出</t>
    <phoneticPr fontId="1" type="noConversion"/>
  </si>
  <si>
    <t xml:space="preserve">     一般性转移支付补助</t>
    <phoneticPr fontId="1" type="noConversion"/>
  </si>
  <si>
    <t xml:space="preserve">     非同级财政拨款收入</t>
    <phoneticPr fontId="1" type="noConversion"/>
  </si>
  <si>
    <t xml:space="preserve">    财政拨款收入</t>
    <phoneticPr fontId="1" type="noConversion"/>
  </si>
  <si>
    <t xml:space="preserve">      劳模职工疗休养支出</t>
    <phoneticPr fontId="1" type="noConversion"/>
  </si>
  <si>
    <t xml:space="preserve">      劳动和技能竞赛活动支出</t>
    <phoneticPr fontId="1" type="noConversion"/>
  </si>
  <si>
    <t xml:space="preserve">   建家活动支出</t>
    <phoneticPr fontId="1" type="noConversion"/>
  </si>
  <si>
    <t xml:space="preserve">   其他服务支出</t>
    <phoneticPr fontId="1" type="noConversion"/>
  </si>
  <si>
    <r>
      <t xml:space="preserve">     </t>
    </r>
    <r>
      <rPr>
        <sz val="10"/>
        <rFont val="宋体"/>
        <family val="3"/>
        <charset val="134"/>
      </rPr>
      <t xml:space="preserve"> 劳动关系协调支出</t>
    </r>
    <phoneticPr fontId="1" type="noConversion"/>
  </si>
  <si>
    <r>
      <t xml:space="preserve">   </t>
    </r>
    <r>
      <rPr>
        <sz val="10"/>
        <rFont val="宋体"/>
        <family val="3"/>
        <charset val="134"/>
      </rPr>
      <t xml:space="preserve">   困难职工帮扶支出</t>
    </r>
    <phoneticPr fontId="1" type="noConversion"/>
  </si>
  <si>
    <t xml:space="preserve">        对个人和家庭的补助支出</t>
    <phoneticPr fontId="1" type="noConversion"/>
  </si>
  <si>
    <t xml:space="preserve">     房屋建筑物购建</t>
    <phoneticPr fontId="1" type="noConversion"/>
  </si>
  <si>
    <t>动用结余检查</t>
    <phoneticPr fontId="1" type="noConversion"/>
  </si>
  <si>
    <r>
      <t>14.</t>
    </r>
    <r>
      <rPr>
        <sz val="12"/>
        <rFont val="宋体"/>
        <family val="3"/>
        <charset val="134"/>
      </rPr>
      <t/>
    </r>
  </si>
  <si>
    <r>
      <t>年度：</t>
    </r>
    <r>
      <rPr>
        <sz val="12"/>
        <rFont val="Times New Roman"/>
        <family val="1"/>
      </rPr>
      <t xml:space="preserve">2022                                                        </t>
    </r>
    <r>
      <rPr>
        <sz val="12"/>
        <rFont val="宋体"/>
        <family val="3"/>
        <charset val="134"/>
      </rPr>
      <t>编报日期：</t>
    </r>
    <r>
      <rPr>
        <sz val="12"/>
        <rFont val="Times New Roman"/>
        <family val="1"/>
      </rPr>
      <t xml:space="preserve">2022/1/1                   </t>
    </r>
    <r>
      <rPr>
        <sz val="12"/>
        <rFont val="宋体"/>
        <family val="3"/>
        <charset val="134"/>
      </rPr>
      <t>单位：元</t>
    </r>
    <phoneticPr fontId="1" type="noConversion"/>
  </si>
  <si>
    <t xml:space="preserve">年度：2021 </t>
    <phoneticPr fontId="1" type="noConversion"/>
  </si>
  <si>
    <r>
      <t>编报日期：</t>
    </r>
    <r>
      <rPr>
        <sz val="12"/>
        <rFont val="Times New Roman"/>
        <family val="1"/>
      </rPr>
      <t xml:space="preserve">2021/12/31               </t>
    </r>
    <r>
      <rPr>
        <sz val="12"/>
        <rFont val="宋体"/>
        <family val="3"/>
        <charset val="134"/>
      </rPr>
      <t>单位：元</t>
    </r>
    <phoneticPr fontId="1" type="noConversion"/>
  </si>
  <si>
    <t>表格中若显示红色底色，则是出现严重错误或者待填未填，需要更正或填写完成；</t>
    <phoneticPr fontId="1" type="noConversion"/>
  </si>
  <si>
    <t>决算表中基层工会不应填列504行政支出项和506补助下级科目；</t>
    <phoneticPr fontId="1" type="noConversion"/>
  </si>
  <si>
    <t>表中凡带有“0.00”单元格均为已设定了计算公式或自动取数，无需人工填写；</t>
    <phoneticPr fontId="1" type="noConversion"/>
  </si>
  <si>
    <r>
      <t>15.</t>
    </r>
    <r>
      <rPr>
        <sz val="12"/>
        <rFont val="宋体"/>
        <family val="3"/>
        <charset val="134"/>
      </rPr>
      <t/>
    </r>
  </si>
  <si>
    <t>本表用 A4 纸打印一式两份。一份自留，另一份报上级工会备案。</t>
    <phoneticPr fontId="1" type="noConversion"/>
  </si>
  <si>
    <t>所有填写数字的单元格请手工输入，不可从他处复制粘贴，也不可进行拖拽等操作；</t>
    <phoneticPr fontId="1" type="noConversion"/>
  </si>
  <si>
    <t>本年收支差额</t>
    <phoneticPr fontId="1" type="noConversion"/>
  </si>
  <si>
    <t>年末资金结转结余</t>
  </si>
  <si>
    <t xml:space="preserve">    其中：年末资金结转</t>
    <phoneticPr fontId="1" type="noConversion"/>
  </si>
  <si>
    <t xml:space="preserve">    其中：年末资金结余</t>
    <phoneticPr fontId="1" type="noConversion"/>
  </si>
  <si>
    <t>动用结余</t>
    <phoneticPr fontId="1" type="noConversion"/>
  </si>
  <si>
    <t>年初资金结转结余</t>
    <phoneticPr fontId="1" type="noConversion"/>
  </si>
  <si>
    <t>年末结转结余检查</t>
    <phoneticPr fontId="1" type="noConversion"/>
  </si>
  <si>
    <r>
      <t>动用上年结余不可超过1</t>
    </r>
    <r>
      <rPr>
        <sz val="12"/>
        <rFont val="宋体"/>
        <family val="3"/>
        <charset val="134"/>
      </rPr>
      <t>0％。</t>
    </r>
    <phoneticPr fontId="1" type="noConversion"/>
  </si>
  <si>
    <t>（2021-2022）</t>
    <phoneticPr fontId="1" type="noConversion"/>
  </si>
  <si>
    <t>本套表格已经设置工作表保护，不要试图增减行列等调整报表行为，否则会导致上级工会无法汇总。</t>
    <phoneticPr fontId="1" type="noConversion"/>
  </si>
  <si>
    <t>预算表按新会计制度填报。基层工会不应填列404、411、502、506、508、521等科目；</t>
    <phoneticPr fontId="1" type="noConversion"/>
  </si>
  <si>
    <t>决算表、预算表末级科目有发生额的，需要在说明栏填写明细信息，不填写将一直显示为红色底色；</t>
    <phoneticPr fontId="1" type="noConversion"/>
  </si>
  <si>
    <t>预算表中上年决算数列，因会计制度不同，不从上年取数，未显示数据的单元格属正常情况。</t>
    <phoneticPr fontId="1" type="noConversion"/>
  </si>
  <si>
    <t>数据检查表最后查看，所提示问题必须更正。带有“提示”字样问题，请在编报说明中加以说明；</t>
    <phoneticPr fontId="1" type="noConversion"/>
  </si>
  <si>
    <r>
      <t>16.</t>
    </r>
    <r>
      <rPr>
        <sz val="12"/>
        <rFont val="宋体"/>
        <family val="3"/>
        <charset val="134"/>
      </rPr>
      <t/>
    </r>
  </si>
  <si>
    <t xml:space="preserve">      年初资金结转</t>
    <phoneticPr fontId="1" type="noConversion"/>
  </si>
  <si>
    <t xml:space="preserve">      年初资金结余</t>
    <phoneticPr fontId="1" type="noConversion"/>
  </si>
  <si>
    <t>工会主席：         经费审查委员会主任：          财务负责人：          制表人：</t>
    <phoneticPr fontId="1" type="noConversion"/>
  </si>
  <si>
    <r>
      <t>工会主席：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3"/>
        <charset val="134"/>
      </rPr>
      <t>经费审查委员会主任：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宋体"/>
        <family val="3"/>
        <charset val="134"/>
      </rPr>
      <t>财务负责人：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charset val="134"/>
      </rPr>
      <t>制表：</t>
    </r>
    <r>
      <rPr>
        <sz val="12"/>
        <rFont val="Times New Roman"/>
        <family val="1"/>
      </rPr>
      <t xml:space="preserve">  </t>
    </r>
    <phoneticPr fontId="1" type="noConversion"/>
  </si>
  <si>
    <r>
      <t xml:space="preserve">工会主席：               </t>
    </r>
    <r>
      <rPr>
        <sz val="12"/>
        <rFont val="宋体"/>
        <charset val="134"/>
      </rPr>
      <t xml:space="preserve">      </t>
    </r>
    <r>
      <rPr>
        <sz val="12"/>
        <rFont val="宋体"/>
        <family val="3"/>
        <charset val="134"/>
      </rPr>
      <t xml:space="preserve">经费审查委员会主任：              </t>
    </r>
    <r>
      <rPr>
        <sz val="12"/>
        <rFont val="宋体"/>
        <charset val="134"/>
      </rPr>
      <t xml:space="preserve">       </t>
    </r>
    <r>
      <rPr>
        <sz val="12"/>
        <rFont val="宋体"/>
        <family val="3"/>
        <charset val="134"/>
      </rPr>
      <t xml:space="preserve"> 财务负责人：                   </t>
    </r>
    <r>
      <rPr>
        <sz val="12"/>
        <rFont val="宋体"/>
        <charset val="134"/>
      </rPr>
      <t xml:space="preserve">   </t>
    </r>
    <r>
      <rPr>
        <sz val="12"/>
        <rFont val="宋体"/>
        <family val="3"/>
        <charset val="134"/>
      </rPr>
      <t>制表 ：</t>
    </r>
    <phoneticPr fontId="1" type="noConversion"/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</si>
</sst>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#,##0.00_);[Red]\(#,##0.00\)"/>
    <numFmt numFmtId="178" formatCode="#,##0.00_ "/>
    <numFmt numFmtId="179" formatCode="0.00_ "/>
    <numFmt numFmtId="180" formatCode="yyyy&quot;年&quot;m&quot;月&quot;d&quot;日&quot;;@"/>
    <numFmt numFmtId="181" formatCode="0.00_);[Red]\(0.00\)"/>
    <numFmt numFmtId="182" formatCode="#,##0.00_ ;[Red]\-#,##0.00\ "/>
    <numFmt numFmtId="183" formatCode="0_ "/>
  </numFmts>
  <fonts count="33">
    <font>
      <sz val="12"/>
      <name val="宋体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24"/>
      <name val="Times New Roman"/>
      <family val="1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sz val="24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华文仿宋"/>
      <family val="3"/>
      <charset val="134"/>
    </font>
    <font>
      <sz val="11"/>
      <color indexed="8"/>
      <name val="华文仿宋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6"/>
      <name val="黑体"/>
      <family val="3"/>
      <charset val="134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46">
    <xf numFmtId="0" fontId="0" fillId="0" borderId="0" xfId="0"/>
    <xf numFmtId="0" fontId="4" fillId="0" borderId="0" xfId="3" applyAlignment="1"/>
    <xf numFmtId="0" fontId="4" fillId="0" borderId="0" xfId="3" applyFont="1" applyAlignment="1">
      <alignment horizontal="center" vertical="center" wrapText="1"/>
    </xf>
    <xf numFmtId="0" fontId="4" fillId="0" borderId="0" xfId="3" applyAlignment="1">
      <alignment vertical="center"/>
    </xf>
    <xf numFmtId="0" fontId="4" fillId="0" borderId="0" xfId="3" applyAlignment="1">
      <alignment horizontal="right" vertical="center"/>
    </xf>
    <xf numFmtId="0" fontId="4" fillId="0" borderId="1" xfId="3" applyBorder="1" applyAlignment="1">
      <alignment horizontal="center" vertical="center"/>
    </xf>
    <xf numFmtId="0" fontId="4" fillId="0" borderId="0" xfId="3"/>
    <xf numFmtId="0" fontId="6" fillId="0" borderId="1" xfId="3" applyFont="1" applyBorder="1" applyAlignment="1">
      <alignment horizontal="center" vertical="center"/>
    </xf>
    <xf numFmtId="0" fontId="4" fillId="0" borderId="1" xfId="3" applyBorder="1" applyAlignment="1">
      <alignment vertical="center"/>
    </xf>
    <xf numFmtId="0" fontId="4" fillId="0" borderId="1" xfId="3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ill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4" fillId="0" borderId="0" xfId="1" applyFill="1" applyAlignment="1">
      <alignment horizontal="left"/>
    </xf>
    <xf numFmtId="40" fontId="4" fillId="0" borderId="0" xfId="1" applyNumberFormat="1" applyFill="1"/>
    <xf numFmtId="0" fontId="4" fillId="0" borderId="0" xfId="2"/>
    <xf numFmtId="0" fontId="11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0" xfId="2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0" xfId="2" applyFill="1"/>
    <xf numFmtId="0" fontId="0" fillId="0" borderId="1" xfId="0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 applyProtection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3" applyBorder="1" applyAlignment="1">
      <alignment vertical="center" shrinkToFit="1"/>
    </xf>
    <xf numFmtId="4" fontId="7" fillId="0" borderId="1" xfId="3" applyNumberFormat="1" applyFont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right" vertical="center" shrinkToFit="1"/>
    </xf>
    <xf numFmtId="0" fontId="4" fillId="0" borderId="1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right" vertical="center"/>
    </xf>
    <xf numFmtId="0" fontId="4" fillId="0" borderId="0" xfId="1" applyFill="1" applyAlignment="1">
      <alignment horizontal="right"/>
    </xf>
    <xf numFmtId="0" fontId="4" fillId="0" borderId="1" xfId="2" applyFont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left" vertical="center" shrinkToFit="1"/>
    </xf>
    <xf numFmtId="0" fontId="4" fillId="0" borderId="0" xfId="2" applyFont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left" vertical="center" shrinkToFit="1"/>
    </xf>
    <xf numFmtId="0" fontId="14" fillId="0" borderId="3" xfId="1" applyFont="1" applyFill="1" applyBorder="1" applyAlignment="1">
      <alignment horizontal="left" vertical="center" shrinkToFit="1"/>
    </xf>
    <xf numFmtId="0" fontId="14" fillId="0" borderId="1" xfId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40" fontId="7" fillId="0" borderId="1" xfId="3" applyNumberFormat="1" applyFont="1" applyBorder="1" applyAlignment="1">
      <alignment vertical="center" shrinkToFit="1"/>
    </xf>
    <xf numFmtId="40" fontId="7" fillId="0" borderId="1" xfId="1" applyNumberFormat="1" applyFont="1" applyFill="1" applyBorder="1" applyAlignment="1" applyProtection="1">
      <alignment vertical="center" shrinkToFit="1"/>
      <protection locked="0"/>
    </xf>
    <xf numFmtId="4" fontId="7" fillId="0" borderId="1" xfId="1" applyNumberFormat="1" applyFont="1" applyFill="1" applyBorder="1" applyAlignment="1" applyProtection="1">
      <alignment vertical="center" shrinkToFit="1"/>
      <protection locked="0"/>
    </xf>
    <xf numFmtId="181" fontId="7" fillId="0" borderId="1" xfId="1" applyNumberFormat="1" applyFont="1" applyFill="1" applyBorder="1" applyAlignment="1">
      <alignment horizontal="right" vertical="center" shrinkToFit="1"/>
    </xf>
    <xf numFmtId="40" fontId="7" fillId="0" borderId="1" xfId="1" applyNumberFormat="1" applyFont="1" applyFill="1" applyBorder="1" applyAlignment="1">
      <alignment vertical="center" shrinkToFit="1"/>
    </xf>
    <xf numFmtId="4" fontId="7" fillId="0" borderId="1" xfId="1" applyNumberFormat="1" applyFont="1" applyFill="1" applyBorder="1" applyAlignment="1">
      <alignment vertical="center" shrinkToFit="1"/>
    </xf>
    <xf numFmtId="40" fontId="7" fillId="0" borderId="1" xfId="1" applyNumberFormat="1" applyFont="1" applyFill="1" applyBorder="1" applyAlignment="1" applyProtection="1">
      <alignment vertical="center" shrinkToFit="1"/>
    </xf>
    <xf numFmtId="4" fontId="7" fillId="0" borderId="1" xfId="1" applyNumberFormat="1" applyFont="1" applyFill="1" applyBorder="1" applyAlignment="1" applyProtection="1">
      <alignment vertical="center" shrinkToFit="1"/>
    </xf>
    <xf numFmtId="40" fontId="7" fillId="0" borderId="1" xfId="1" applyNumberFormat="1" applyFont="1" applyFill="1" applyBorder="1" applyAlignment="1">
      <alignment horizontal="center" vertical="center" shrinkToFit="1"/>
    </xf>
    <xf numFmtId="40" fontId="7" fillId="0" borderId="1" xfId="1" applyNumberFormat="1" applyFont="1" applyFill="1" applyBorder="1" applyAlignment="1">
      <alignment horizontal="right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182" fontId="4" fillId="0" borderId="0" xfId="3" applyNumberFormat="1"/>
    <xf numFmtId="0" fontId="16" fillId="0" borderId="1" xfId="0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horizontal="left" vertical="center" shrinkToFi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6" xfId="0" applyNumberFormat="1" applyFont="1" applyFill="1" applyBorder="1" applyAlignment="1" applyProtection="1">
      <alignment horizontal="center" vertical="center" shrinkToFit="1"/>
    </xf>
    <xf numFmtId="177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/>
    </xf>
    <xf numFmtId="183" fontId="22" fillId="0" borderId="1" xfId="0" applyNumberFormat="1" applyFont="1" applyBorder="1" applyAlignment="1" applyProtection="1">
      <alignment horizontal="center"/>
      <protection locked="0"/>
    </xf>
    <xf numFmtId="183" fontId="26" fillId="0" borderId="5" xfId="0" applyNumberFormat="1" applyFont="1" applyBorder="1" applyAlignment="1" applyProtection="1">
      <alignment horizontal="center"/>
      <protection locked="0"/>
    </xf>
    <xf numFmtId="183" fontId="22" fillId="0" borderId="1" xfId="0" applyNumberFormat="1" applyFont="1" applyBorder="1" applyAlignment="1" applyProtection="1">
      <alignment horizontal="center"/>
    </xf>
    <xf numFmtId="183" fontId="26" fillId="0" borderId="1" xfId="0" applyNumberFormat="1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</xf>
    <xf numFmtId="183" fontId="22" fillId="0" borderId="7" xfId="0" applyNumberFormat="1" applyFont="1" applyBorder="1" applyAlignment="1" applyProtection="1">
      <alignment horizontal="center"/>
      <protection locked="0"/>
    </xf>
    <xf numFmtId="183" fontId="26" fillId="0" borderId="10" xfId="0" applyNumberFormat="1" applyFont="1" applyBorder="1" applyAlignment="1" applyProtection="1">
      <alignment horizontal="center"/>
      <protection locked="0"/>
    </xf>
    <xf numFmtId="183" fontId="22" fillId="0" borderId="5" xfId="0" applyNumberFormat="1" applyFont="1" applyBorder="1" applyAlignment="1" applyProtection="1">
      <alignment horizontal="center"/>
    </xf>
    <xf numFmtId="0" fontId="4" fillId="0" borderId="11" xfId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 applyProtection="1">
      <alignment vertical="center" shrinkToFit="1"/>
      <protection locked="0"/>
    </xf>
    <xf numFmtId="0" fontId="18" fillId="0" borderId="1" xfId="1" applyFont="1" applyFill="1" applyBorder="1" applyAlignment="1" applyProtection="1">
      <alignment horizontal="left" vertical="center" shrinkToFit="1"/>
      <protection locked="0"/>
    </xf>
    <xf numFmtId="0" fontId="18" fillId="0" borderId="1" xfId="1" applyFont="1" applyFill="1" applyBorder="1" applyAlignment="1" applyProtection="1">
      <alignment horizontal="left" vertical="center" wrapText="1" shrinkToFit="1"/>
      <protection locked="0"/>
    </xf>
    <xf numFmtId="0" fontId="4" fillId="0" borderId="1" xfId="1" applyFont="1" applyFill="1" applyBorder="1" applyAlignment="1" applyProtection="1">
      <alignment horizontal="left" vertical="center" shrinkToFit="1"/>
      <protection locked="0"/>
    </xf>
    <xf numFmtId="4" fontId="7" fillId="0" borderId="12" xfId="1" applyNumberFormat="1" applyFont="1" applyFill="1" applyBorder="1" applyAlignment="1" applyProtection="1">
      <alignment vertical="center" shrinkToFit="1"/>
    </xf>
    <xf numFmtId="0" fontId="7" fillId="0" borderId="2" xfId="0" applyNumberFormat="1" applyFont="1" applyFill="1" applyBorder="1" applyAlignment="1" applyProtection="1">
      <alignment vertical="center" shrinkToFit="1"/>
    </xf>
    <xf numFmtId="177" fontId="7" fillId="0" borderId="5" xfId="0" applyNumberFormat="1" applyFont="1" applyFill="1" applyBorder="1" applyAlignment="1" applyProtection="1">
      <alignment vertical="center" shrinkToFit="1"/>
      <protection locked="0"/>
    </xf>
    <xf numFmtId="0" fontId="4" fillId="0" borderId="35" xfId="2" applyFont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181" fontId="8" fillId="0" borderId="1" xfId="2" applyNumberFormat="1" applyFont="1" applyFill="1" applyBorder="1" applyAlignment="1" applyProtection="1">
      <alignment horizontal="left" shrinkToFit="1"/>
      <protection locked="0"/>
    </xf>
    <xf numFmtId="0" fontId="15" fillId="0" borderId="1" xfId="2" applyFont="1" applyBorder="1" applyAlignment="1" applyProtection="1">
      <alignment horizontal="left" shrinkToFit="1"/>
      <protection locked="0"/>
    </xf>
    <xf numFmtId="0" fontId="14" fillId="0" borderId="1" xfId="2" applyFont="1" applyFill="1" applyBorder="1" applyAlignment="1">
      <alignment horizontal="left" vertical="center" shrinkToFit="1"/>
    </xf>
    <xf numFmtId="0" fontId="27" fillId="0" borderId="1" xfId="2" applyFont="1" applyFill="1" applyBorder="1" applyAlignment="1">
      <alignment horizontal="left" vertical="center" shrinkToFit="1"/>
    </xf>
    <xf numFmtId="0" fontId="14" fillId="0" borderId="1" xfId="2" applyFont="1" applyFill="1" applyBorder="1" applyAlignment="1">
      <alignment horizontal="left" vertical="center" wrapText="1" shrinkToFit="1"/>
    </xf>
    <xf numFmtId="0" fontId="28" fillId="0" borderId="1" xfId="2" applyFont="1" applyFill="1" applyBorder="1" applyAlignment="1">
      <alignment horizontal="left" vertical="center" shrinkToFit="1"/>
    </xf>
    <xf numFmtId="0" fontId="11" fillId="0" borderId="0" xfId="2" applyFont="1" applyFill="1" applyBorder="1" applyAlignment="1">
      <alignment horizontal="center" vertical="center"/>
    </xf>
    <xf numFmtId="40" fontId="4" fillId="0" borderId="0" xfId="2" applyNumberFormat="1" applyFill="1"/>
    <xf numFmtId="0" fontId="4" fillId="0" borderId="1" xfId="2" applyFont="1" applyBorder="1" applyAlignment="1" applyProtection="1">
      <alignment vertical="center"/>
    </xf>
    <xf numFmtId="0" fontId="8" fillId="0" borderId="1" xfId="2" applyFont="1" applyBorder="1" applyAlignment="1" applyProtection="1">
      <alignment horizontal="left" shrinkToFit="1"/>
    </xf>
    <xf numFmtId="49" fontId="0" fillId="0" borderId="0" xfId="0" applyNumberFormat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49" fontId="4" fillId="0" borderId="0" xfId="0" applyNumberFormat="1" applyFont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1" xfId="2" applyFont="1" applyBorder="1" applyAlignment="1" applyProtection="1">
      <alignment horizontal="left" shrinkToFit="1"/>
      <protection locked="0"/>
    </xf>
    <xf numFmtId="0" fontId="7" fillId="0" borderId="1" xfId="2" applyFont="1" applyBorder="1" applyAlignment="1" applyProtection="1">
      <alignment horizontal="left" shrinkToFit="1"/>
      <protection locked="0"/>
    </xf>
    <xf numFmtId="0" fontId="7" fillId="0" borderId="1" xfId="1" applyFont="1" applyFill="1" applyBorder="1" applyAlignment="1" applyProtection="1">
      <alignment horizontal="left" vertical="center" wrapText="1" shrinkToFit="1"/>
      <protection locked="0"/>
    </xf>
    <xf numFmtId="0" fontId="7" fillId="0" borderId="1" xfId="1" applyFont="1" applyFill="1" applyBorder="1" applyAlignment="1" applyProtection="1">
      <alignment horizontal="left" vertical="center" shrinkToFit="1"/>
      <protection locked="0"/>
    </xf>
    <xf numFmtId="49" fontId="4" fillId="0" borderId="35" xfId="1" applyNumberFormat="1" applyFont="1" applyFill="1" applyBorder="1" applyAlignment="1" applyProtection="1">
      <alignment vertical="center" shrinkToFit="1"/>
    </xf>
    <xf numFmtId="0" fontId="4" fillId="0" borderId="35" xfId="1" applyFont="1" applyFill="1" applyBorder="1" applyAlignment="1">
      <alignment horizontal="right" vertical="center" shrinkToFit="1"/>
    </xf>
    <xf numFmtId="0" fontId="4" fillId="0" borderId="35" xfId="1" applyNumberFormat="1" applyFont="1" applyFill="1" applyBorder="1" applyAlignment="1" applyProtection="1">
      <alignment vertical="center" shrinkToFi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left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vertical="center" shrinkToFit="1"/>
    </xf>
    <xf numFmtId="177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40" fontId="14" fillId="0" borderId="12" xfId="2" applyNumberFormat="1" applyFont="1" applyFill="1" applyBorder="1" applyAlignment="1">
      <alignment horizontal="center" vertical="center"/>
    </xf>
    <xf numFmtId="182" fontId="14" fillId="0" borderId="12" xfId="2" applyNumberFormat="1" applyFont="1" applyBorder="1" applyAlignment="1" applyProtection="1">
      <alignment horizontal="right" vertical="center"/>
      <protection locked="0"/>
    </xf>
    <xf numFmtId="182" fontId="14" fillId="0" borderId="12" xfId="2" applyNumberFormat="1" applyFont="1" applyBorder="1" applyAlignment="1" applyProtection="1">
      <alignment horizontal="right" vertical="center"/>
    </xf>
    <xf numFmtId="4" fontId="14" fillId="0" borderId="1" xfId="2" applyNumberFormat="1" applyFont="1" applyFill="1" applyBorder="1" applyAlignment="1" applyProtection="1">
      <alignment vertical="center" shrinkToFit="1"/>
    </xf>
    <xf numFmtId="182" fontId="14" fillId="0" borderId="1" xfId="2" applyNumberFormat="1" applyFont="1" applyBorder="1" applyAlignment="1" applyProtection="1">
      <alignment vertical="center" shrinkToFit="1"/>
      <protection locked="0"/>
    </xf>
    <xf numFmtId="4" fontId="14" fillId="0" borderId="1" xfId="2" applyNumberFormat="1" applyFont="1" applyFill="1" applyBorder="1" applyAlignment="1">
      <alignment vertical="center" shrinkToFit="1"/>
    </xf>
    <xf numFmtId="182" fontId="14" fillId="0" borderId="1" xfId="2" applyNumberFormat="1" applyFont="1" applyBorder="1" applyAlignment="1">
      <alignment vertical="center" shrinkToFit="1"/>
    </xf>
    <xf numFmtId="182" fontId="14" fillId="0" borderId="1" xfId="2" applyNumberFormat="1" applyFont="1" applyBorder="1" applyAlignment="1" applyProtection="1">
      <alignment vertical="center" shrinkToFit="1"/>
    </xf>
    <xf numFmtId="182" fontId="14" fillId="0" borderId="1" xfId="2" applyNumberFormat="1" applyFont="1" applyFill="1" applyBorder="1" applyAlignment="1" applyProtection="1">
      <alignment vertical="center" shrinkToFit="1"/>
    </xf>
    <xf numFmtId="182" fontId="14" fillId="0" borderId="1" xfId="2" applyNumberFormat="1" applyFont="1" applyFill="1" applyBorder="1" applyAlignment="1">
      <alignment vertical="center" shrinkToFit="1"/>
    </xf>
    <xf numFmtId="40" fontId="32" fillId="0" borderId="1" xfId="2" applyNumberFormat="1" applyFont="1" applyFill="1" applyBorder="1" applyAlignment="1">
      <alignment horizontal="center" vertical="center"/>
    </xf>
    <xf numFmtId="182" fontId="32" fillId="0" borderId="1" xfId="2" applyNumberFormat="1" applyFont="1" applyBorder="1" applyAlignment="1">
      <alignment horizontal="right" vertical="center"/>
    </xf>
    <xf numFmtId="40" fontId="32" fillId="0" borderId="12" xfId="2" applyNumberFormat="1" applyFont="1" applyFill="1" applyBorder="1" applyAlignment="1">
      <alignment horizontal="center" vertical="center"/>
    </xf>
    <xf numFmtId="182" fontId="32" fillId="0" borderId="12" xfId="2" applyNumberFormat="1" applyFont="1" applyBorder="1" applyAlignment="1" applyProtection="1">
      <alignment horizontal="right" vertical="center"/>
      <protection locked="0"/>
    </xf>
    <xf numFmtId="40" fontId="32" fillId="0" borderId="1" xfId="2" applyNumberFormat="1" applyFont="1" applyFill="1" applyBorder="1" applyAlignment="1">
      <alignment vertical="center" shrinkToFit="1"/>
    </xf>
    <xf numFmtId="182" fontId="32" fillId="0" borderId="1" xfId="2" applyNumberFormat="1" applyFont="1" applyBorder="1" applyAlignment="1">
      <alignment vertical="center" shrinkToFit="1"/>
    </xf>
    <xf numFmtId="182" fontId="32" fillId="0" borderId="1" xfId="2" applyNumberFormat="1" applyFont="1" applyFill="1" applyBorder="1" applyAlignment="1">
      <alignment vertical="center" shrinkToFit="1"/>
    </xf>
    <xf numFmtId="182" fontId="32" fillId="0" borderId="1" xfId="2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177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179" fontId="7" fillId="2" borderId="7" xfId="0" applyNumberFormat="1" applyFont="1" applyFill="1" applyBorder="1" applyAlignment="1" applyProtection="1">
      <alignment horizontal="center" vertical="center" wrapText="1" shrinkToFit="1"/>
    </xf>
    <xf numFmtId="179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3" xfId="0" applyNumberFormat="1" applyFont="1" applyFill="1" applyBorder="1" applyAlignment="1" applyProtection="1">
      <alignment horizontal="left" vertical="center" shrinkToFit="1"/>
      <protection locked="0"/>
    </xf>
    <xf numFmtId="180" fontId="32" fillId="0" borderId="0" xfId="0" applyNumberFormat="1" applyFont="1" applyFill="1" applyBorder="1" applyAlignment="1" applyProtection="1">
      <alignment horizontal="center" vertical="top"/>
    </xf>
    <xf numFmtId="0" fontId="24" fillId="0" borderId="31" xfId="0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/>
    </xf>
    <xf numFmtId="0" fontId="25" fillId="0" borderId="3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/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Border="1"/>
    <xf numFmtId="0" fontId="24" fillId="0" borderId="33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 applyProtection="1">
      <alignment horizontal="center" vertical="center" shrinkToFit="1"/>
    </xf>
    <xf numFmtId="177" fontId="7" fillId="0" borderId="21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28" xfId="0" applyNumberFormat="1" applyFont="1" applyBorder="1" applyAlignment="1" applyProtection="1">
      <alignment horizontal="center" vertical="center" shrinkToFit="1"/>
      <protection locked="0"/>
    </xf>
    <xf numFmtId="177" fontId="7" fillId="0" borderId="29" xfId="0" applyNumberFormat="1" applyFont="1" applyBorder="1" applyAlignment="1" applyProtection="1">
      <alignment horizontal="center" vertical="center" shrinkToFit="1"/>
      <protection locked="0"/>
    </xf>
    <xf numFmtId="177" fontId="7" fillId="0" borderId="30" xfId="0" applyNumberFormat="1" applyFont="1" applyBorder="1" applyAlignment="1" applyProtection="1">
      <alignment horizontal="center" vertical="center" shrinkToFit="1"/>
      <protection locked="0"/>
    </xf>
    <xf numFmtId="177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32" xfId="0" applyFont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/>
    </xf>
    <xf numFmtId="177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3" applyFont="1" applyBorder="1" applyAlignment="1"/>
    <xf numFmtId="0" fontId="4" fillId="0" borderId="34" xfId="3" applyBorder="1" applyAlignment="1"/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right"/>
    </xf>
    <xf numFmtId="180" fontId="4" fillId="0" borderId="35" xfId="3" applyNumberFormat="1" applyBorder="1" applyAlignment="1" applyProtection="1">
      <alignment horizontal="left" vertical="center"/>
      <protection locked="0"/>
    </xf>
    <xf numFmtId="49" fontId="4" fillId="0" borderId="35" xfId="3" applyNumberFormat="1" applyFont="1" applyBorder="1" applyAlignment="1" applyProtection="1">
      <alignment horizontal="left" vertical="center" shrinkToFit="1"/>
    </xf>
    <xf numFmtId="0" fontId="4" fillId="0" borderId="34" xfId="1" applyFont="1" applyFill="1" applyBorder="1" applyAlignment="1"/>
    <xf numFmtId="0" fontId="3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40" fontId="19" fillId="0" borderId="4" xfId="1" applyNumberFormat="1" applyFont="1" applyFill="1" applyBorder="1" applyAlignment="1">
      <alignment horizontal="center" vertical="center"/>
    </xf>
    <xf numFmtId="40" fontId="4" fillId="0" borderId="12" xfId="1" applyNumberFormat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40" fontId="15" fillId="0" borderId="4" xfId="1" applyNumberFormat="1" applyFont="1" applyFill="1" applyBorder="1" applyAlignment="1">
      <alignment horizontal="center" vertical="center"/>
    </xf>
    <xf numFmtId="40" fontId="15" fillId="0" borderId="4" xfId="1" applyNumberFormat="1" applyFont="1" applyFill="1" applyBorder="1" applyAlignment="1">
      <alignment horizontal="center" vertical="center" wrapText="1"/>
    </xf>
    <xf numFmtId="40" fontId="19" fillId="0" borderId="36" xfId="1" applyNumberFormat="1" applyFont="1" applyFill="1" applyBorder="1" applyAlignment="1">
      <alignment horizontal="center" vertical="center"/>
    </xf>
    <xf numFmtId="40" fontId="4" fillId="0" borderId="37" xfId="1" applyNumberFormat="1" applyFont="1" applyFill="1" applyBorder="1" applyAlignment="1">
      <alignment horizontal="center" vertical="center"/>
    </xf>
    <xf numFmtId="49" fontId="4" fillId="0" borderId="35" xfId="1" applyNumberFormat="1" applyFont="1" applyFill="1" applyBorder="1" applyAlignment="1" applyProtection="1">
      <alignment horizontal="left" vertical="center" shrinkToFit="1"/>
    </xf>
    <xf numFmtId="0" fontId="4" fillId="0" borderId="34" xfId="2" applyFont="1" applyBorder="1" applyAlignment="1"/>
    <xf numFmtId="0" fontId="2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40" fontId="4" fillId="0" borderId="4" xfId="2" applyNumberFormat="1" applyFont="1" applyFill="1" applyBorder="1" applyAlignment="1">
      <alignment horizontal="center" vertical="center"/>
    </xf>
    <xf numFmtId="40" fontId="4" fillId="0" borderId="12" xfId="2" applyNumberFormat="1" applyFont="1" applyFill="1" applyBorder="1" applyAlignment="1">
      <alignment horizontal="center" vertical="center"/>
    </xf>
    <xf numFmtId="49" fontId="4" fillId="0" borderId="35" xfId="2" applyNumberFormat="1" applyFont="1" applyBorder="1" applyAlignment="1" applyProtection="1">
      <alignment horizontal="left" vertical="center" shrinkToFit="1"/>
    </xf>
    <xf numFmtId="0" fontId="0" fillId="0" borderId="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2" fillId="0" borderId="35" xfId="0" applyNumberFormat="1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</cellXfs>
  <cellStyles count="4">
    <cellStyle name="常规" xfId="0" builtinId="0"/>
    <cellStyle name="常规_工会经费收支决算表" xfId="1"/>
    <cellStyle name="常规_工会经费收支预算表" xfId="2"/>
    <cellStyle name="常规_年度资产负债表" xfId="3"/>
  </cellStyles>
  <dxfs count="160">
    <dxf>
      <font>
        <condense val="0"/>
        <extend val="0"/>
        <color indexed="9"/>
      </font>
    </dxf>
    <dxf>
      <numFmt numFmtId="179" formatCode="0.00_ 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9" formatCode="0.00_ 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2:I20"/>
  <sheetViews>
    <sheetView workbookViewId="0">
      <selection activeCell="B2" sqref="B2:C2"/>
    </sheetView>
  </sheetViews>
  <sheetFormatPr defaultRowHeight="14.25"/>
  <cols>
    <col min="1" max="1" width="3.125" customWidth="1"/>
    <col min="2" max="2" width="4.5" style="110" bestFit="1" customWidth="1"/>
    <col min="3" max="3" width="84.875" customWidth="1"/>
  </cols>
  <sheetData>
    <row r="2" spans="2:9" ht="33.75">
      <c r="B2" s="163" t="s">
        <v>222</v>
      </c>
      <c r="C2" s="163"/>
      <c r="D2" s="109"/>
      <c r="E2" s="109"/>
      <c r="F2" s="109"/>
      <c r="G2" s="109"/>
      <c r="H2" s="109"/>
      <c r="I2" s="109"/>
    </row>
    <row r="3" spans="2:9" ht="25.5" customHeight="1">
      <c r="B3" s="164" t="s">
        <v>286</v>
      </c>
      <c r="C3" s="164"/>
    </row>
    <row r="4" spans="2:9" ht="25.5" customHeight="1">
      <c r="B4" s="121"/>
      <c r="C4" s="122"/>
    </row>
    <row r="5" spans="2:9" ht="28.5" customHeight="1">
      <c r="B5" s="123" t="s">
        <v>223</v>
      </c>
      <c r="C5" s="156" t="s">
        <v>253</v>
      </c>
    </row>
    <row r="6" spans="2:9" ht="28.5" customHeight="1">
      <c r="B6" s="123" t="s">
        <v>224</v>
      </c>
      <c r="C6" s="156" t="s">
        <v>254</v>
      </c>
    </row>
    <row r="7" spans="2:9" ht="28.5" customHeight="1">
      <c r="B7" s="123" t="s">
        <v>225</v>
      </c>
      <c r="C7" s="157" t="s">
        <v>287</v>
      </c>
    </row>
    <row r="8" spans="2:9" ht="28.5" customHeight="1">
      <c r="B8" s="123" t="s">
        <v>226</v>
      </c>
      <c r="C8" s="156" t="s">
        <v>236</v>
      </c>
    </row>
    <row r="9" spans="2:9" ht="28.5" customHeight="1">
      <c r="B9" s="123" t="s">
        <v>227</v>
      </c>
      <c r="C9" s="156" t="s">
        <v>277</v>
      </c>
    </row>
    <row r="10" spans="2:9" ht="28.5" customHeight="1">
      <c r="B10" s="123" t="s">
        <v>228</v>
      </c>
      <c r="C10" s="156" t="s">
        <v>274</v>
      </c>
    </row>
    <row r="11" spans="2:9" ht="28.5" customHeight="1">
      <c r="B11" s="123" t="s">
        <v>229</v>
      </c>
      <c r="C11" s="156" t="s">
        <v>273</v>
      </c>
    </row>
    <row r="12" spans="2:9" ht="28.5" customHeight="1">
      <c r="B12" s="123" t="s">
        <v>230</v>
      </c>
      <c r="C12" s="156" t="s">
        <v>288</v>
      </c>
    </row>
    <row r="13" spans="2:9" ht="28.5" customHeight="1">
      <c r="B13" s="123" t="s">
        <v>231</v>
      </c>
      <c r="C13" s="156" t="s">
        <v>289</v>
      </c>
    </row>
    <row r="14" spans="2:9" ht="28.5" customHeight="1">
      <c r="B14" s="123" t="s">
        <v>232</v>
      </c>
      <c r="C14" s="156" t="s">
        <v>290</v>
      </c>
    </row>
    <row r="15" spans="2:9" ht="28.5" customHeight="1">
      <c r="B15" s="123" t="s">
        <v>233</v>
      </c>
      <c r="C15" s="158" t="s">
        <v>272</v>
      </c>
    </row>
    <row r="16" spans="2:9" ht="28.5" customHeight="1">
      <c r="B16" s="123" t="s">
        <v>234</v>
      </c>
      <c r="C16" s="156" t="s">
        <v>291</v>
      </c>
    </row>
    <row r="17" spans="2:3" ht="28.5" customHeight="1">
      <c r="B17" s="123" t="s">
        <v>235</v>
      </c>
      <c r="C17" s="156" t="s">
        <v>237</v>
      </c>
    </row>
    <row r="18" spans="2:3" ht="28.5" customHeight="1">
      <c r="B18" s="123" t="s">
        <v>268</v>
      </c>
      <c r="C18" s="156" t="s">
        <v>238</v>
      </c>
    </row>
    <row r="19" spans="2:3" ht="28.5" customHeight="1">
      <c r="B19" s="123" t="s">
        <v>275</v>
      </c>
      <c r="C19" s="156" t="s">
        <v>252</v>
      </c>
    </row>
    <row r="20" spans="2:3" ht="28.5" customHeight="1">
      <c r="B20" s="123" t="s">
        <v>292</v>
      </c>
      <c r="C20" s="156" t="s">
        <v>276</v>
      </c>
    </row>
  </sheetData>
  <sheetProtection password="CC5B" sheet="1" objects="1" scenarios="1"/>
  <mergeCells count="2">
    <mergeCell ref="B2:C2"/>
    <mergeCell ref="B3:C3"/>
  </mergeCells>
  <phoneticPr fontId="1" type="noConversion"/>
  <pageMargins left="0.24" right="0.28000000000000003" top="0.35" bottom="0.36" header="0.3" footer="0.3"/>
  <pageSetup paperSize="9" orientation="portrait" verticalDpi="0" r:id="rId1"/>
  <ignoredErrors>
    <ignoredError sqref="B5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9"/>
  <sheetViews>
    <sheetView workbookViewId="0">
      <selection activeCell="C3" sqref="C3:G3"/>
    </sheetView>
  </sheetViews>
  <sheetFormatPr defaultRowHeight="14.25"/>
  <cols>
    <col min="1" max="1" width="7.125" customWidth="1"/>
    <col min="2" max="2" width="5.5" customWidth="1"/>
    <col min="3" max="3" width="15.375" customWidth="1"/>
    <col min="4" max="4" width="12.375" customWidth="1"/>
    <col min="5" max="5" width="15.875" customWidth="1"/>
    <col min="6" max="6" width="12.5" customWidth="1"/>
    <col min="7" max="7" width="15.125" customWidth="1"/>
  </cols>
  <sheetData>
    <row r="1" spans="1:7" ht="38.25" customHeight="1">
      <c r="A1" s="167" t="s">
        <v>0</v>
      </c>
      <c r="B1" s="167"/>
      <c r="C1" s="167"/>
      <c r="D1" s="167"/>
      <c r="E1" s="167"/>
      <c r="F1" s="167"/>
      <c r="G1" s="167"/>
    </row>
    <row r="2" spans="1:7" ht="15" customHeight="1" thickBot="1">
      <c r="A2" s="159"/>
      <c r="B2" s="159"/>
      <c r="C2" s="159"/>
      <c r="D2" s="176">
        <v>44561</v>
      </c>
      <c r="E2" s="176"/>
      <c r="F2" s="159"/>
      <c r="G2" s="159"/>
    </row>
    <row r="3" spans="1:7" ht="27" customHeight="1">
      <c r="A3" s="168" t="s">
        <v>1</v>
      </c>
      <c r="B3" s="169"/>
      <c r="C3" s="170"/>
      <c r="D3" s="171"/>
      <c r="E3" s="171"/>
      <c r="F3" s="171"/>
      <c r="G3" s="172"/>
    </row>
    <row r="4" spans="1:7" ht="27" customHeight="1">
      <c r="A4" s="165" t="s">
        <v>2</v>
      </c>
      <c r="B4" s="166"/>
      <c r="C4" s="173"/>
      <c r="D4" s="174"/>
      <c r="E4" s="175"/>
      <c r="F4" s="40" t="s">
        <v>3</v>
      </c>
      <c r="G4" s="82"/>
    </row>
    <row r="5" spans="1:7" ht="29.25" customHeight="1">
      <c r="A5" s="165" t="s">
        <v>8</v>
      </c>
      <c r="B5" s="166"/>
      <c r="C5" s="43"/>
      <c r="D5" s="40" t="s">
        <v>184</v>
      </c>
      <c r="E5" s="43"/>
      <c r="F5" s="40" t="s">
        <v>9</v>
      </c>
      <c r="G5" s="82"/>
    </row>
    <row r="6" spans="1:7" ht="27" customHeight="1">
      <c r="A6" s="165" t="s">
        <v>4</v>
      </c>
      <c r="B6" s="166"/>
      <c r="C6" s="43"/>
      <c r="D6" s="40" t="s">
        <v>5</v>
      </c>
      <c r="E6" s="43"/>
      <c r="F6" s="40" t="s">
        <v>6</v>
      </c>
      <c r="G6" s="82"/>
    </row>
    <row r="7" spans="1:7" ht="27" customHeight="1">
      <c r="A7" s="165" t="s">
        <v>7</v>
      </c>
      <c r="B7" s="166"/>
      <c r="C7" s="43"/>
      <c r="D7" s="40" t="s">
        <v>5</v>
      </c>
      <c r="E7" s="43"/>
      <c r="F7" s="40" t="s">
        <v>6</v>
      </c>
      <c r="G7" s="82"/>
    </row>
    <row r="8" spans="1:7" ht="29.25" customHeight="1">
      <c r="A8" s="165" t="s">
        <v>134</v>
      </c>
      <c r="B8" s="166"/>
      <c r="C8" s="44"/>
      <c r="D8" s="40" t="s">
        <v>12</v>
      </c>
      <c r="E8" s="137"/>
      <c r="F8" s="79" t="s">
        <v>195</v>
      </c>
      <c r="G8" s="83">
        <f>E8*0.02</f>
        <v>0</v>
      </c>
    </row>
    <row r="9" spans="1:7" ht="29.25" customHeight="1">
      <c r="A9" s="165" t="s">
        <v>10</v>
      </c>
      <c r="B9" s="166"/>
      <c r="C9" s="44"/>
      <c r="D9" s="40" t="s">
        <v>193</v>
      </c>
      <c r="E9" s="81">
        <f>'2021年工会经费收支决算表'!G6</f>
        <v>0</v>
      </c>
      <c r="F9" s="40" t="s">
        <v>11</v>
      </c>
      <c r="G9" s="84"/>
    </row>
    <row r="10" spans="1:7" ht="40.5" customHeight="1">
      <c r="A10" s="165" t="s">
        <v>135</v>
      </c>
      <c r="B10" s="184"/>
      <c r="C10" s="45"/>
      <c r="D10" s="40" t="s">
        <v>192</v>
      </c>
      <c r="E10" s="137"/>
      <c r="F10" s="41" t="s">
        <v>136</v>
      </c>
      <c r="G10" s="83">
        <f>C10-E10</f>
        <v>0</v>
      </c>
    </row>
    <row r="11" spans="1:7" ht="40.5" customHeight="1">
      <c r="A11" s="165" t="s">
        <v>13</v>
      </c>
      <c r="B11" s="184"/>
      <c r="C11" s="45"/>
      <c r="D11" s="40" t="s">
        <v>14</v>
      </c>
      <c r="E11" s="80">
        <f>'2021年工会经费收支决算表'!G7</f>
        <v>0</v>
      </c>
      <c r="F11" s="41" t="s">
        <v>15</v>
      </c>
      <c r="G11" s="83">
        <f>C11-E11</f>
        <v>0</v>
      </c>
    </row>
    <row r="12" spans="1:7" ht="42" customHeight="1" thickBot="1">
      <c r="A12" s="185" t="s">
        <v>188</v>
      </c>
      <c r="B12" s="186"/>
      <c r="C12" s="160"/>
      <c r="D12" s="86" t="s">
        <v>187</v>
      </c>
      <c r="E12" s="160"/>
      <c r="F12" s="161" t="s">
        <v>239</v>
      </c>
      <c r="G12" s="162"/>
    </row>
    <row r="13" spans="1:7" ht="27.75" customHeight="1">
      <c r="A13" s="189" t="s">
        <v>16</v>
      </c>
      <c r="B13" s="190"/>
      <c r="C13" s="191">
        <f>D14+D15+D16+D17+D18</f>
        <v>0</v>
      </c>
      <c r="D13" s="191"/>
      <c r="E13" s="191"/>
      <c r="F13" s="191"/>
      <c r="G13" s="192"/>
    </row>
    <row r="14" spans="1:7" ht="27.75" customHeight="1">
      <c r="A14" s="193" t="s">
        <v>17</v>
      </c>
      <c r="B14" s="194"/>
      <c r="C14" s="40" t="s">
        <v>18</v>
      </c>
      <c r="D14" s="182"/>
      <c r="E14" s="183"/>
      <c r="F14" s="106" t="s">
        <v>212</v>
      </c>
      <c r="G14" s="107"/>
    </row>
    <row r="15" spans="1:7" ht="27.75" customHeight="1">
      <c r="A15" s="195"/>
      <c r="B15" s="196"/>
      <c r="C15" s="40" t="s">
        <v>19</v>
      </c>
      <c r="D15" s="182"/>
      <c r="E15" s="183"/>
      <c r="F15" s="183"/>
      <c r="G15" s="199"/>
    </row>
    <row r="16" spans="1:7" ht="27.75" customHeight="1">
      <c r="A16" s="195"/>
      <c r="B16" s="196"/>
      <c r="C16" s="41" t="s">
        <v>20</v>
      </c>
      <c r="D16" s="182"/>
      <c r="E16" s="183"/>
      <c r="F16" s="183"/>
      <c r="G16" s="203"/>
    </row>
    <row r="17" spans="1:7" ht="27.75" customHeight="1">
      <c r="A17" s="195"/>
      <c r="B17" s="196"/>
      <c r="C17" s="40" t="s">
        <v>21</v>
      </c>
      <c r="D17" s="182"/>
      <c r="E17" s="208"/>
      <c r="F17" s="42" t="s">
        <v>22</v>
      </c>
      <c r="G17" s="85"/>
    </row>
    <row r="18" spans="1:7" ht="27.75" customHeight="1" thickBot="1">
      <c r="A18" s="197"/>
      <c r="B18" s="198"/>
      <c r="C18" s="86" t="s">
        <v>23</v>
      </c>
      <c r="D18" s="200"/>
      <c r="E18" s="201"/>
      <c r="F18" s="201"/>
      <c r="G18" s="202"/>
    </row>
    <row r="19" spans="1:7" ht="6.75" customHeight="1" thickBot="1"/>
    <row r="20" spans="1:7" ht="32.25" customHeight="1">
      <c r="A20" s="187" t="s">
        <v>198</v>
      </c>
      <c r="B20" s="188"/>
      <c r="C20" s="188"/>
      <c r="D20" s="87" t="s">
        <v>199</v>
      </c>
      <c r="E20" s="88" t="s">
        <v>200</v>
      </c>
      <c r="F20" s="89" t="s">
        <v>210</v>
      </c>
      <c r="G20" s="90" t="s">
        <v>201</v>
      </c>
    </row>
    <row r="21" spans="1:7" ht="16.5">
      <c r="A21" s="177" t="s">
        <v>202</v>
      </c>
      <c r="B21" s="178"/>
      <c r="C21" s="178"/>
      <c r="D21" s="91">
        <f>E21+F21+G21</f>
        <v>0</v>
      </c>
      <c r="E21" s="92"/>
      <c r="F21" s="92"/>
      <c r="G21" s="93"/>
    </row>
    <row r="22" spans="1:7" ht="16.5">
      <c r="A22" s="177" t="s">
        <v>203</v>
      </c>
      <c r="B22" s="178"/>
      <c r="C22" s="178"/>
      <c r="D22" s="91">
        <f t="shared" ref="D22:D28" si="0">E22+F22+G22</f>
        <v>0</v>
      </c>
      <c r="E22" s="94">
        <f>E23+E24+E25</f>
        <v>0</v>
      </c>
      <c r="F22" s="94">
        <f>F23+F24+F25</f>
        <v>0</v>
      </c>
      <c r="G22" s="99">
        <f>G23+G24+G25</f>
        <v>0</v>
      </c>
    </row>
    <row r="23" spans="1:7" ht="16.5">
      <c r="A23" s="179" t="s">
        <v>204</v>
      </c>
      <c r="B23" s="180"/>
      <c r="C23" s="180"/>
      <c r="D23" s="91">
        <f t="shared" si="0"/>
        <v>0</v>
      </c>
      <c r="E23" s="95"/>
      <c r="F23" s="95"/>
      <c r="G23" s="93"/>
    </row>
    <row r="24" spans="1:7" ht="16.5">
      <c r="A24" s="179" t="s">
        <v>205</v>
      </c>
      <c r="B24" s="180"/>
      <c r="C24" s="180"/>
      <c r="D24" s="91">
        <f t="shared" si="0"/>
        <v>0</v>
      </c>
      <c r="E24" s="95"/>
      <c r="F24" s="95"/>
      <c r="G24" s="93"/>
    </row>
    <row r="25" spans="1:7" ht="16.5">
      <c r="A25" s="179" t="s">
        <v>206</v>
      </c>
      <c r="B25" s="180"/>
      <c r="C25" s="180"/>
      <c r="D25" s="91">
        <f t="shared" si="0"/>
        <v>0</v>
      </c>
      <c r="E25" s="95"/>
      <c r="F25" s="95"/>
      <c r="G25" s="93"/>
    </row>
    <row r="26" spans="1:7" ht="16.5">
      <c r="A26" s="177" t="s">
        <v>207</v>
      </c>
      <c r="B26" s="178"/>
      <c r="C26" s="178"/>
      <c r="D26" s="91">
        <f t="shared" si="0"/>
        <v>0</v>
      </c>
      <c r="E26" s="94">
        <f>E27+E28</f>
        <v>0</v>
      </c>
      <c r="F26" s="94">
        <f>F27+F28</f>
        <v>0</v>
      </c>
      <c r="G26" s="99">
        <f>G27+G28</f>
        <v>0</v>
      </c>
    </row>
    <row r="27" spans="1:7" ht="16.5">
      <c r="A27" s="204" t="s">
        <v>208</v>
      </c>
      <c r="B27" s="205"/>
      <c r="C27" s="205"/>
      <c r="D27" s="91">
        <f t="shared" si="0"/>
        <v>0</v>
      </c>
      <c r="E27" s="92"/>
      <c r="F27" s="92"/>
      <c r="G27" s="93"/>
    </row>
    <row r="28" spans="1:7" ht="17.25" thickBot="1">
      <c r="A28" s="206" t="s">
        <v>209</v>
      </c>
      <c r="B28" s="207"/>
      <c r="C28" s="207"/>
      <c r="D28" s="96">
        <f t="shared" si="0"/>
        <v>0</v>
      </c>
      <c r="E28" s="97"/>
      <c r="F28" s="97"/>
      <c r="G28" s="98"/>
    </row>
    <row r="29" spans="1:7">
      <c r="A29" s="181" t="s">
        <v>295</v>
      </c>
      <c r="B29" s="181"/>
      <c r="C29" s="181"/>
      <c r="D29" s="181"/>
      <c r="E29" s="181"/>
      <c r="F29" s="181"/>
      <c r="G29" s="181"/>
    </row>
  </sheetData>
  <sheetProtection password="CC5B" sheet="1" objects="1" scenarios="1"/>
  <dataConsolidate/>
  <mergeCells count="32">
    <mergeCell ref="A29:G29"/>
    <mergeCell ref="D14:E14"/>
    <mergeCell ref="A10:B10"/>
    <mergeCell ref="A11:B11"/>
    <mergeCell ref="A12:B12"/>
    <mergeCell ref="A20:C20"/>
    <mergeCell ref="A13:B13"/>
    <mergeCell ref="C13:G13"/>
    <mergeCell ref="A14:B18"/>
    <mergeCell ref="D15:G15"/>
    <mergeCell ref="D18:G18"/>
    <mergeCell ref="D16:G16"/>
    <mergeCell ref="A27:C27"/>
    <mergeCell ref="A28:C28"/>
    <mergeCell ref="D17:E17"/>
    <mergeCell ref="A21:C21"/>
    <mergeCell ref="A26:C26"/>
    <mergeCell ref="A22:C22"/>
    <mergeCell ref="A23:C23"/>
    <mergeCell ref="A24:C24"/>
    <mergeCell ref="A25:C25"/>
    <mergeCell ref="A5:B5"/>
    <mergeCell ref="A9:B9"/>
    <mergeCell ref="A7:B7"/>
    <mergeCell ref="A8:B8"/>
    <mergeCell ref="A1:G1"/>
    <mergeCell ref="A3:B3"/>
    <mergeCell ref="C3:G3"/>
    <mergeCell ref="A4:B4"/>
    <mergeCell ref="C4:E4"/>
    <mergeCell ref="A6:B6"/>
    <mergeCell ref="D2:E2"/>
  </mergeCells>
  <phoneticPr fontId="1" type="noConversion"/>
  <conditionalFormatting sqref="G14">
    <cfRule type="expression" dxfId="159" priority="1" stopIfTrue="1">
      <formula>IF(AND($D$14&gt;0,$G$14=0),TRUE,FALSE)</formula>
    </cfRule>
  </conditionalFormatting>
  <dataValidations count="9">
    <dataValidation type="whole" imeMode="off" allowBlank="1" showInputMessage="1" showErrorMessage="1" errorTitle="输入错误" error="请输入数值" sqref="G17 C8:C9 G8">
      <formula1>0</formula1>
      <formula2>9999999999999990000</formula2>
    </dataValidation>
    <dataValidation type="decimal" imeMode="off" allowBlank="1" showInputMessage="1" showErrorMessage="1" errorTitle="输入错误" error="请输入数值" sqref="G9 C10:C11 D17:E17 D18:G18 E8:E11 D14:D16 E15:E16 G14:G16 F15:F16">
      <formula1>0</formula1>
      <formula2>999999999999999000</formula2>
    </dataValidation>
    <dataValidation type="decimal" errorStyle="warning" imeMode="off" allowBlank="1" showInputMessage="1" showErrorMessage="1" errorTitle="输入错误" error="请输入数值，无需输入“元”字" sqref="C13:G13">
      <formula1>0</formula1>
      <formula2>9999999999999990</formula2>
    </dataValidation>
    <dataValidation type="decimal" imeMode="off" allowBlank="1" showInputMessage="1" showErrorMessage="1" errorTitle="输入错误" error="请输入数值" sqref="E12 G10:G11 C12 G12">
      <formula1>-999999999999999000</formula1>
      <formula2>999999999999999000</formula2>
    </dataValidation>
    <dataValidation errorStyle="warning" imeMode="off" allowBlank="1" showInputMessage="1" errorTitle="输入错误" error="请输入数值，无需输入“元”字" sqref="F11"/>
    <dataValidation errorStyle="warning" imeMode="off" allowBlank="1" showInputMessage="1" errorTitle="输入错误" sqref="F10"/>
    <dataValidation errorStyle="warning" allowBlank="1" showInputMessage="1" errorTitle="输入错误" error="请输入数值，无需输入“元”字" sqref="F8"/>
    <dataValidation type="whole" imeMode="off" allowBlank="1" showInputMessage="1" showErrorMessage="1" errorTitle="输入错误" error="请输入数值" sqref="E21 F21 G21 E23 F23 G23 E24 F24 G24 E25 F25 G25 E27 F27 G27 E28 F28 G28">
      <formula1>0</formula1>
      <formula2>999999999</formula2>
    </dataValidation>
    <dataValidation imeMode="off" allowBlank="1" showInputMessage="1" errorTitle="输入错误" error="请输入数值" sqref="F14"/>
  </dataValidations>
  <printOptions horizontalCentered="1" verticalCentered="1"/>
  <pageMargins left="0.39370078740157483" right="0.39370078740157483" top="0.39370078740157483" bottom="0.39370078740157483" header="0.41" footer="0.51181102362204722"/>
  <pageSetup paperSize="9" orientation="portrait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6"/>
  <sheetViews>
    <sheetView workbookViewId="0">
      <selection activeCell="C6" sqref="C6"/>
    </sheetView>
  </sheetViews>
  <sheetFormatPr defaultRowHeight="14.25"/>
  <cols>
    <col min="1" max="1" width="9.625" style="6" customWidth="1"/>
    <col min="2" max="2" width="18.875" style="6" customWidth="1"/>
    <col min="3" max="4" width="16" style="6" customWidth="1"/>
    <col min="5" max="5" width="8.625" style="6" customWidth="1"/>
    <col min="6" max="6" width="21.625" style="6" customWidth="1"/>
    <col min="7" max="8" width="16.5" style="6" customWidth="1"/>
    <col min="9" max="16384" width="9" style="6"/>
  </cols>
  <sheetData>
    <row r="1" spans="1:8" s="1" customFormat="1" ht="38.25" customHeight="1">
      <c r="A1" s="211" t="s">
        <v>24</v>
      </c>
      <c r="B1" s="212"/>
      <c r="C1" s="212"/>
      <c r="D1" s="212"/>
      <c r="E1" s="212"/>
      <c r="F1" s="212"/>
      <c r="G1" s="212"/>
      <c r="H1" s="212"/>
    </row>
    <row r="2" spans="1:8" s="1" customFormat="1" ht="6" customHeight="1">
      <c r="A2" s="213"/>
      <c r="B2" s="213"/>
      <c r="C2" s="213"/>
      <c r="D2" s="213"/>
      <c r="E2" s="213"/>
      <c r="F2" s="213"/>
      <c r="G2" s="213"/>
      <c r="H2" s="213"/>
    </row>
    <row r="3" spans="1:8" s="1" customFormat="1" ht="18.75" customHeight="1">
      <c r="A3" s="2" t="s">
        <v>25</v>
      </c>
      <c r="B3" s="215">
        <f>基层工会基本情况表!C3</f>
        <v>0</v>
      </c>
      <c r="C3" s="215"/>
      <c r="D3" s="215"/>
      <c r="E3" s="214">
        <v>44561</v>
      </c>
      <c r="F3" s="214"/>
      <c r="G3" s="3"/>
      <c r="H3" s="4" t="s">
        <v>26</v>
      </c>
    </row>
    <row r="4" spans="1:8" ht="18.7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27</v>
      </c>
      <c r="F4" s="5" t="s">
        <v>31</v>
      </c>
      <c r="G4" s="5" t="s">
        <v>29</v>
      </c>
      <c r="H4" s="5" t="s">
        <v>30</v>
      </c>
    </row>
    <row r="5" spans="1:8" ht="18.75" customHeight="1">
      <c r="A5" s="5"/>
      <c r="B5" s="7" t="s">
        <v>32</v>
      </c>
      <c r="C5" s="8"/>
      <c r="D5" s="8"/>
      <c r="E5" s="8"/>
      <c r="F5" s="7" t="s">
        <v>33</v>
      </c>
      <c r="G5" s="8"/>
      <c r="H5" s="8"/>
    </row>
    <row r="6" spans="1:8" ht="18.75" customHeight="1">
      <c r="A6" s="5">
        <v>101</v>
      </c>
      <c r="B6" s="9" t="s">
        <v>34</v>
      </c>
      <c r="C6" s="47"/>
      <c r="D6" s="47"/>
      <c r="E6" s="5">
        <v>201</v>
      </c>
      <c r="F6" s="8" t="s">
        <v>35</v>
      </c>
      <c r="G6" s="47"/>
      <c r="H6" s="47"/>
    </row>
    <row r="7" spans="1:8" ht="18.75" customHeight="1">
      <c r="A7" s="5">
        <v>102</v>
      </c>
      <c r="B7" s="9" t="s">
        <v>36</v>
      </c>
      <c r="C7" s="47"/>
      <c r="D7" s="47"/>
      <c r="E7" s="5">
        <v>202</v>
      </c>
      <c r="F7" s="46" t="s">
        <v>37</v>
      </c>
      <c r="G7" s="47"/>
      <c r="H7" s="47"/>
    </row>
    <row r="8" spans="1:8" ht="18.75" customHeight="1">
      <c r="A8" s="5">
        <v>111</v>
      </c>
      <c r="B8" s="9" t="s">
        <v>38</v>
      </c>
      <c r="C8" s="47"/>
      <c r="D8" s="47"/>
      <c r="E8" s="5">
        <v>203</v>
      </c>
      <c r="F8" s="8" t="s">
        <v>39</v>
      </c>
      <c r="G8" s="47"/>
      <c r="H8" s="47"/>
    </row>
    <row r="9" spans="1:8" ht="18.75" customHeight="1">
      <c r="A9" s="5">
        <v>112</v>
      </c>
      <c r="B9" s="8" t="s">
        <v>40</v>
      </c>
      <c r="C9" s="47"/>
      <c r="D9" s="47"/>
      <c r="E9" s="5">
        <v>211</v>
      </c>
      <c r="F9" s="8" t="s">
        <v>41</v>
      </c>
      <c r="G9" s="47"/>
      <c r="H9" s="47"/>
    </row>
    <row r="10" spans="1:8" ht="18.75" customHeight="1">
      <c r="A10" s="5">
        <v>121</v>
      </c>
      <c r="B10" s="8" t="s">
        <v>42</v>
      </c>
      <c r="C10" s="47"/>
      <c r="D10" s="47"/>
      <c r="E10" s="5">
        <v>221</v>
      </c>
      <c r="F10" s="8" t="s">
        <v>43</v>
      </c>
      <c r="G10" s="47"/>
      <c r="H10" s="47"/>
    </row>
    <row r="11" spans="1:8" ht="18.75" customHeight="1">
      <c r="A11" s="5">
        <v>131</v>
      </c>
      <c r="B11" s="8" t="s">
        <v>44</v>
      </c>
      <c r="C11" s="47"/>
      <c r="D11" s="47"/>
      <c r="E11" s="5">
        <v>222</v>
      </c>
      <c r="F11" s="8" t="s">
        <v>45</v>
      </c>
      <c r="G11" s="47"/>
      <c r="H11" s="47"/>
    </row>
    <row r="12" spans="1:8" ht="18.75" customHeight="1">
      <c r="A12" s="5">
        <v>132</v>
      </c>
      <c r="B12" s="8" t="s">
        <v>46</v>
      </c>
      <c r="C12" s="47"/>
      <c r="D12" s="47"/>
      <c r="E12" s="5">
        <v>225</v>
      </c>
      <c r="F12" s="8" t="s">
        <v>47</v>
      </c>
      <c r="G12" s="47"/>
      <c r="H12" s="47"/>
    </row>
    <row r="13" spans="1:8" ht="18.75" customHeight="1">
      <c r="A13" s="5">
        <v>135</v>
      </c>
      <c r="B13" s="8" t="s">
        <v>48</v>
      </c>
      <c r="C13" s="47"/>
      <c r="D13" s="47"/>
      <c r="E13" s="5">
        <v>231</v>
      </c>
      <c r="F13" s="8" t="s">
        <v>49</v>
      </c>
      <c r="G13" s="47"/>
      <c r="H13" s="47"/>
    </row>
    <row r="14" spans="1:8" ht="18.75" customHeight="1">
      <c r="A14" s="5">
        <v>141</v>
      </c>
      <c r="B14" s="8" t="s">
        <v>50</v>
      </c>
      <c r="C14" s="47"/>
      <c r="D14" s="47"/>
      <c r="E14" s="5"/>
      <c r="F14" s="7" t="s">
        <v>51</v>
      </c>
      <c r="G14" s="64">
        <f>SUM(G6:G13)</f>
        <v>0</v>
      </c>
      <c r="H14" s="64">
        <f>SUM(H6:H13)</f>
        <v>0</v>
      </c>
    </row>
    <row r="15" spans="1:8" ht="18.75" customHeight="1">
      <c r="A15" s="5">
        <v>151</v>
      </c>
      <c r="B15" s="8" t="s">
        <v>52</v>
      </c>
      <c r="C15" s="47"/>
      <c r="D15" s="47"/>
      <c r="E15" s="5"/>
      <c r="F15" s="3"/>
      <c r="G15" s="64"/>
      <c r="H15" s="64"/>
    </row>
    <row r="16" spans="1:8" ht="18.75" customHeight="1">
      <c r="A16" s="5">
        <v>161</v>
      </c>
      <c r="B16" s="8" t="s">
        <v>53</v>
      </c>
      <c r="C16" s="47"/>
      <c r="D16" s="47"/>
      <c r="E16" s="8"/>
      <c r="F16" s="7" t="s">
        <v>54</v>
      </c>
      <c r="G16" s="64"/>
      <c r="H16" s="64"/>
    </row>
    <row r="17" spans="1:10" ht="18.75" customHeight="1">
      <c r="A17" s="5">
        <v>162</v>
      </c>
      <c r="B17" s="8" t="s">
        <v>55</v>
      </c>
      <c r="C17" s="47"/>
      <c r="D17" s="47"/>
      <c r="E17" s="5">
        <v>301</v>
      </c>
      <c r="F17" s="8" t="s">
        <v>56</v>
      </c>
      <c r="G17" s="47"/>
      <c r="H17" s="47"/>
    </row>
    <row r="18" spans="1:10" ht="18.75" customHeight="1">
      <c r="A18" s="8"/>
      <c r="B18" s="8"/>
      <c r="C18" s="64"/>
      <c r="D18" s="64"/>
      <c r="E18" s="5">
        <v>302</v>
      </c>
      <c r="F18" s="8" t="s">
        <v>57</v>
      </c>
      <c r="G18" s="47"/>
      <c r="H18" s="47"/>
    </row>
    <row r="19" spans="1:10" ht="18.75" customHeight="1">
      <c r="A19" s="8"/>
      <c r="B19" s="8"/>
      <c r="C19" s="64"/>
      <c r="D19" s="64"/>
      <c r="E19" s="5">
        <v>311</v>
      </c>
      <c r="F19" s="8" t="s">
        <v>58</v>
      </c>
      <c r="G19" s="47"/>
      <c r="H19" s="47"/>
    </row>
    <row r="20" spans="1:10" ht="18.75" customHeight="1">
      <c r="A20" s="8"/>
      <c r="B20" s="8"/>
      <c r="C20" s="64"/>
      <c r="D20" s="64"/>
      <c r="E20" s="5">
        <v>321</v>
      </c>
      <c r="F20" s="8" t="s">
        <v>59</v>
      </c>
      <c r="G20" s="47"/>
      <c r="H20" s="47"/>
    </row>
    <row r="21" spans="1:10" ht="18.75" customHeight="1">
      <c r="A21" s="8"/>
      <c r="B21" s="8"/>
      <c r="C21" s="64"/>
      <c r="D21" s="64"/>
      <c r="E21" s="5">
        <v>322</v>
      </c>
      <c r="F21" s="8" t="s">
        <v>60</v>
      </c>
      <c r="G21" s="47"/>
      <c r="H21" s="47"/>
    </row>
    <row r="22" spans="1:10" ht="18.75" customHeight="1">
      <c r="A22" s="8"/>
      <c r="B22" s="8"/>
      <c r="C22" s="64"/>
      <c r="D22" s="64"/>
      <c r="E22" s="5">
        <v>331</v>
      </c>
      <c r="F22" s="8" t="s">
        <v>61</v>
      </c>
      <c r="G22" s="47"/>
      <c r="H22" s="47"/>
    </row>
    <row r="23" spans="1:10" ht="18.75" customHeight="1">
      <c r="A23" s="8"/>
      <c r="B23" s="8"/>
      <c r="C23" s="64"/>
      <c r="D23" s="64"/>
      <c r="E23" s="5"/>
      <c r="F23" s="7" t="s">
        <v>62</v>
      </c>
      <c r="G23" s="64">
        <f>SUM(G17:G22)</f>
        <v>0</v>
      </c>
      <c r="H23" s="64">
        <f>SUM(H17:H22)</f>
        <v>0</v>
      </c>
    </row>
    <row r="24" spans="1:10" ht="18.75" customHeight="1">
      <c r="A24" s="8"/>
      <c r="B24" s="8"/>
      <c r="C24" s="64"/>
      <c r="D24" s="64"/>
      <c r="E24" s="8"/>
      <c r="F24" s="8"/>
      <c r="G24" s="64"/>
      <c r="H24" s="64"/>
    </row>
    <row r="25" spans="1:10" ht="18.75" customHeight="1">
      <c r="A25" s="8"/>
      <c r="B25" s="7" t="s">
        <v>63</v>
      </c>
      <c r="C25" s="64">
        <f>SUM(C6:C17)</f>
        <v>0</v>
      </c>
      <c r="D25" s="64">
        <f>SUM(D6:D17)</f>
        <v>0</v>
      </c>
      <c r="E25" s="8"/>
      <c r="F25" s="7" t="s">
        <v>64</v>
      </c>
      <c r="G25" s="64">
        <f>SUM(G14,G23)</f>
        <v>0</v>
      </c>
      <c r="H25" s="64">
        <f>SUM(H14,H23)</f>
        <v>0</v>
      </c>
      <c r="J25" s="75"/>
    </row>
    <row r="26" spans="1:10" s="1" customFormat="1" ht="18.75" customHeight="1">
      <c r="A26" s="209" t="s">
        <v>296</v>
      </c>
      <c r="B26" s="210"/>
      <c r="C26" s="210"/>
      <c r="D26" s="210"/>
      <c r="E26" s="210"/>
      <c r="F26" s="210"/>
      <c r="G26" s="210"/>
      <c r="H26" s="210"/>
    </row>
  </sheetData>
  <sheetProtection password="CC5B" sheet="1" objects="1" scenarios="1"/>
  <mergeCells count="5">
    <mergeCell ref="A26:H26"/>
    <mergeCell ref="A1:H1"/>
    <mergeCell ref="A2:H2"/>
    <mergeCell ref="E3:F3"/>
    <mergeCell ref="B3:D3"/>
  </mergeCells>
  <phoneticPr fontId="1" type="noConversion"/>
  <conditionalFormatting sqref="G25">
    <cfRule type="cellIs" dxfId="158" priority="1" stopIfTrue="1" operator="notEqual">
      <formula>$C$25</formula>
    </cfRule>
  </conditionalFormatting>
  <conditionalFormatting sqref="H25">
    <cfRule type="cellIs" dxfId="157" priority="2" stopIfTrue="1" operator="notEqual">
      <formula>$D$25</formula>
    </cfRule>
  </conditionalFormatting>
  <dataValidations count="1">
    <dataValidation type="decimal" imeMode="off" allowBlank="1" showInputMessage="1" showErrorMessage="1" sqref="C6:D17 G6:H13 G17:H22">
      <formula1>-99999999999999.9</formula1>
      <formula2>99999999999999.9</formula2>
    </dataValidation>
  </dataValidations>
  <printOptions horizontalCentered="1" verticalCentered="1"/>
  <pageMargins left="0.39370078740157483" right="0.39370078740157483" top="0.39370078740157483" bottom="0.39370078740157483" header="0" footer="0.5118110236220472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71"/>
  <sheetViews>
    <sheetView tabSelected="1" zoomScaleNormal="75" workbookViewId="0">
      <pane ySplit="5" topLeftCell="A6" activePane="bottomLeft" state="frozen"/>
      <selection pane="bottomLeft" activeCell="A6" sqref="A6"/>
    </sheetView>
  </sheetViews>
  <sheetFormatPr defaultRowHeight="14.25"/>
  <cols>
    <col min="1" max="1" width="5.875" style="11" customWidth="1"/>
    <col min="2" max="2" width="12.75" style="18" customWidth="1"/>
    <col min="3" max="3" width="11.5" style="19" customWidth="1"/>
    <col min="4" max="4" width="10.25" style="19" customWidth="1"/>
    <col min="5" max="5" width="10.5" style="19" customWidth="1"/>
    <col min="6" max="6" width="11.5" style="19" customWidth="1"/>
    <col min="7" max="8" width="11.5" style="11" customWidth="1"/>
    <col min="9" max="9" width="7.5" style="51" customWidth="1"/>
    <col min="10" max="10" width="36.75" style="11" customWidth="1"/>
    <col min="11" max="16384" width="9" style="11"/>
  </cols>
  <sheetData>
    <row r="1" spans="1:10" ht="26.25" customHeight="1">
      <c r="A1" s="217" t="s">
        <v>65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3.75" customHeight="1">
      <c r="A2" s="10"/>
      <c r="B2" s="10"/>
      <c r="C2" s="10"/>
      <c r="D2" s="10"/>
      <c r="E2" s="10"/>
      <c r="F2" s="10"/>
      <c r="G2" s="10"/>
      <c r="H2" s="10"/>
      <c r="I2" s="50"/>
      <c r="J2" s="10"/>
    </row>
    <row r="3" spans="1:10" ht="15.75">
      <c r="A3" s="48" t="s">
        <v>173</v>
      </c>
      <c r="B3" s="232">
        <f>基层工会基本情况表!C3</f>
        <v>0</v>
      </c>
      <c r="C3" s="232"/>
      <c r="D3" s="232"/>
      <c r="E3" s="232"/>
      <c r="F3" s="232"/>
      <c r="G3" s="131" t="s">
        <v>270</v>
      </c>
      <c r="H3" s="129"/>
      <c r="I3" s="129"/>
      <c r="J3" s="130" t="s">
        <v>271</v>
      </c>
    </row>
    <row r="4" spans="1:10">
      <c r="A4" s="218" t="s">
        <v>176</v>
      </c>
      <c r="B4" s="219"/>
      <c r="C4" s="220" t="s">
        <v>197</v>
      </c>
      <c r="D4" s="228" t="s">
        <v>189</v>
      </c>
      <c r="E4" s="229" t="s">
        <v>190</v>
      </c>
      <c r="F4" s="230" t="s">
        <v>66</v>
      </c>
      <c r="G4" s="222" t="s">
        <v>67</v>
      </c>
      <c r="H4" s="100"/>
      <c r="I4" s="224" t="s">
        <v>175</v>
      </c>
      <c r="J4" s="226" t="s">
        <v>68</v>
      </c>
    </row>
    <row r="5" spans="1:10">
      <c r="A5" s="12" t="s">
        <v>69</v>
      </c>
      <c r="B5" s="12" t="s">
        <v>70</v>
      </c>
      <c r="C5" s="221"/>
      <c r="D5" s="221"/>
      <c r="E5" s="221"/>
      <c r="F5" s="231"/>
      <c r="G5" s="223"/>
      <c r="H5" s="61" t="s">
        <v>211</v>
      </c>
      <c r="I5" s="225"/>
      <c r="J5" s="227"/>
    </row>
    <row r="6" spans="1:10" ht="42.95" customHeight="1">
      <c r="A6" s="13">
        <v>401</v>
      </c>
      <c r="B6" s="49" t="s">
        <v>71</v>
      </c>
      <c r="C6" s="65"/>
      <c r="D6" s="65"/>
      <c r="E6" s="65"/>
      <c r="F6" s="70">
        <f>C6+D6+E6</f>
        <v>0</v>
      </c>
      <c r="G6" s="101"/>
      <c r="H6" s="66"/>
      <c r="I6" s="67">
        <f>IF(F6&lt;&gt;0,(G6/F6)*100,0)</f>
        <v>0</v>
      </c>
      <c r="J6" s="127"/>
    </row>
    <row r="7" spans="1:10" ht="42.95" customHeight="1">
      <c r="A7" s="13">
        <v>402</v>
      </c>
      <c r="B7" s="49" t="s">
        <v>72</v>
      </c>
      <c r="C7" s="65"/>
      <c r="D7" s="65"/>
      <c r="E7" s="65"/>
      <c r="F7" s="70">
        <f t="shared" ref="F7:F64" si="0">C7+D7+E7</f>
        <v>0</v>
      </c>
      <c r="G7" s="66"/>
      <c r="H7" s="101"/>
      <c r="I7" s="67">
        <f t="shared" ref="I7:I62" si="1">IF(F7&lt;&gt;0,(G7/F7)*100,0)</f>
        <v>0</v>
      </c>
      <c r="J7" s="127"/>
    </row>
    <row r="8" spans="1:10">
      <c r="A8" s="13">
        <v>403</v>
      </c>
      <c r="B8" s="49" t="s">
        <v>73</v>
      </c>
      <c r="C8" s="68">
        <f>SUM(C9:C15)</f>
        <v>0</v>
      </c>
      <c r="D8" s="68">
        <f>SUM(D9:D15)</f>
        <v>0</v>
      </c>
      <c r="E8" s="68">
        <f>SUM(E9:E15)</f>
        <v>0</v>
      </c>
      <c r="F8" s="70">
        <f t="shared" si="0"/>
        <v>0</v>
      </c>
      <c r="G8" s="69">
        <f>SUM(G9:G15)</f>
        <v>0</v>
      </c>
      <c r="H8" s="69">
        <f>SUM(H9:H15)</f>
        <v>0</v>
      </c>
      <c r="I8" s="67">
        <f t="shared" si="1"/>
        <v>0</v>
      </c>
      <c r="J8" s="102"/>
    </row>
    <row r="9" spans="1:10">
      <c r="A9" s="61">
        <v>40301</v>
      </c>
      <c r="B9" s="59" t="s">
        <v>74</v>
      </c>
      <c r="C9" s="65"/>
      <c r="D9" s="65"/>
      <c r="E9" s="65"/>
      <c r="F9" s="70">
        <f t="shared" si="0"/>
        <v>0</v>
      </c>
      <c r="G9" s="66"/>
      <c r="H9" s="101"/>
      <c r="I9" s="67">
        <f t="shared" si="1"/>
        <v>0</v>
      </c>
      <c r="J9" s="128"/>
    </row>
    <row r="10" spans="1:10">
      <c r="A10" s="61">
        <v>40302</v>
      </c>
      <c r="B10" s="59" t="s">
        <v>75</v>
      </c>
      <c r="C10" s="65"/>
      <c r="D10" s="65"/>
      <c r="E10" s="65"/>
      <c r="F10" s="70">
        <f t="shared" si="0"/>
        <v>0</v>
      </c>
      <c r="G10" s="66"/>
      <c r="H10" s="101"/>
      <c r="I10" s="67">
        <f t="shared" si="1"/>
        <v>0</v>
      </c>
      <c r="J10" s="128"/>
    </row>
    <row r="11" spans="1:10">
      <c r="A11" s="61">
        <v>40303</v>
      </c>
      <c r="B11" s="59" t="s">
        <v>76</v>
      </c>
      <c r="C11" s="65"/>
      <c r="D11" s="65"/>
      <c r="E11" s="65"/>
      <c r="F11" s="70">
        <f t="shared" si="0"/>
        <v>0</v>
      </c>
      <c r="G11" s="66"/>
      <c r="H11" s="101"/>
      <c r="I11" s="67">
        <f t="shared" si="1"/>
        <v>0</v>
      </c>
      <c r="J11" s="128"/>
    </row>
    <row r="12" spans="1:10">
      <c r="A12" s="61">
        <v>40304</v>
      </c>
      <c r="B12" s="59" t="s">
        <v>77</v>
      </c>
      <c r="C12" s="65"/>
      <c r="D12" s="65"/>
      <c r="E12" s="65"/>
      <c r="F12" s="70">
        <f t="shared" si="0"/>
        <v>0</v>
      </c>
      <c r="G12" s="66"/>
      <c r="H12" s="101"/>
      <c r="I12" s="67">
        <f t="shared" si="1"/>
        <v>0</v>
      </c>
      <c r="J12" s="128"/>
    </row>
    <row r="13" spans="1:10">
      <c r="A13" s="61">
        <v>40305</v>
      </c>
      <c r="B13" s="59" t="s">
        <v>78</v>
      </c>
      <c r="C13" s="65"/>
      <c r="D13" s="65"/>
      <c r="E13" s="65"/>
      <c r="F13" s="70">
        <f t="shared" si="0"/>
        <v>0</v>
      </c>
      <c r="G13" s="66"/>
      <c r="H13" s="66"/>
      <c r="I13" s="67">
        <f t="shared" si="1"/>
        <v>0</v>
      </c>
      <c r="J13" s="128"/>
    </row>
    <row r="14" spans="1:10">
      <c r="A14" s="61">
        <v>40306</v>
      </c>
      <c r="B14" s="59" t="s">
        <v>79</v>
      </c>
      <c r="C14" s="65"/>
      <c r="D14" s="65"/>
      <c r="E14" s="65"/>
      <c r="F14" s="70">
        <f t="shared" si="0"/>
        <v>0</v>
      </c>
      <c r="G14" s="66"/>
      <c r="H14" s="66"/>
      <c r="I14" s="67">
        <f t="shared" si="1"/>
        <v>0</v>
      </c>
      <c r="J14" s="128"/>
    </row>
    <row r="15" spans="1:10">
      <c r="A15" s="61">
        <v>40307</v>
      </c>
      <c r="B15" s="59" t="s">
        <v>80</v>
      </c>
      <c r="C15" s="65"/>
      <c r="D15" s="65"/>
      <c r="E15" s="65"/>
      <c r="F15" s="70">
        <f t="shared" si="0"/>
        <v>0</v>
      </c>
      <c r="G15" s="66"/>
      <c r="H15" s="66"/>
      <c r="I15" s="67">
        <f t="shared" si="1"/>
        <v>0</v>
      </c>
      <c r="J15" s="128"/>
    </row>
    <row r="16" spans="1:10">
      <c r="A16" s="13">
        <v>404</v>
      </c>
      <c r="B16" s="49" t="s">
        <v>81</v>
      </c>
      <c r="C16" s="70"/>
      <c r="D16" s="70"/>
      <c r="E16" s="70"/>
      <c r="F16" s="70">
        <f t="shared" si="0"/>
        <v>0</v>
      </c>
      <c r="G16" s="71"/>
      <c r="H16" s="71"/>
      <c r="I16" s="67">
        <f t="shared" si="1"/>
        <v>0</v>
      </c>
      <c r="J16" s="128"/>
    </row>
    <row r="17" spans="1:10">
      <c r="A17" s="13">
        <v>405</v>
      </c>
      <c r="B17" s="49" t="s">
        <v>82</v>
      </c>
      <c r="C17" s="65"/>
      <c r="D17" s="65"/>
      <c r="E17" s="65"/>
      <c r="F17" s="70">
        <f t="shared" si="0"/>
        <v>0</v>
      </c>
      <c r="G17" s="66"/>
      <c r="H17" s="66"/>
      <c r="I17" s="67">
        <f t="shared" si="1"/>
        <v>0</v>
      </c>
      <c r="J17" s="128"/>
    </row>
    <row r="18" spans="1:10">
      <c r="A18" s="13">
        <v>406</v>
      </c>
      <c r="B18" s="49" t="s">
        <v>83</v>
      </c>
      <c r="C18" s="70"/>
      <c r="D18" s="70"/>
      <c r="E18" s="70"/>
      <c r="F18" s="70">
        <f t="shared" si="0"/>
        <v>0</v>
      </c>
      <c r="G18" s="71"/>
      <c r="H18" s="71"/>
      <c r="I18" s="67">
        <f t="shared" si="1"/>
        <v>0</v>
      </c>
      <c r="J18" s="128"/>
    </row>
    <row r="19" spans="1:10">
      <c r="A19" s="13">
        <v>407</v>
      </c>
      <c r="B19" s="49" t="s">
        <v>84</v>
      </c>
      <c r="C19" s="70"/>
      <c r="D19" s="70"/>
      <c r="E19" s="70"/>
      <c r="F19" s="70">
        <f t="shared" si="0"/>
        <v>0</v>
      </c>
      <c r="G19" s="71"/>
      <c r="H19" s="71"/>
      <c r="I19" s="67">
        <f t="shared" si="1"/>
        <v>0</v>
      </c>
      <c r="J19" s="128"/>
    </row>
    <row r="20" spans="1:10">
      <c r="A20" s="13">
        <v>408</v>
      </c>
      <c r="B20" s="49" t="s">
        <v>85</v>
      </c>
      <c r="C20" s="65"/>
      <c r="D20" s="65"/>
      <c r="E20" s="65"/>
      <c r="F20" s="70">
        <f t="shared" si="0"/>
        <v>0</v>
      </c>
      <c r="G20" s="66"/>
      <c r="H20" s="66"/>
      <c r="I20" s="67">
        <f t="shared" si="1"/>
        <v>0</v>
      </c>
      <c r="J20" s="128"/>
    </row>
    <row r="21" spans="1:10">
      <c r="A21" s="14"/>
      <c r="B21" s="53" t="s">
        <v>86</v>
      </c>
      <c r="C21" s="68">
        <f>C6+C7+C8+C16+C17+C18+C19+C20</f>
        <v>0</v>
      </c>
      <c r="D21" s="68">
        <f>D6+D7+D8+D16+D17+D18+D19+D20</f>
        <v>0</v>
      </c>
      <c r="E21" s="68">
        <f>E6+E7+E8+E16+E17+E18+E19+E20</f>
        <v>0</v>
      </c>
      <c r="F21" s="70">
        <f t="shared" si="0"/>
        <v>0</v>
      </c>
      <c r="G21" s="68">
        <f>G6+G7+G8+G16+G17+G18+G19+G20</f>
        <v>0</v>
      </c>
      <c r="H21" s="68">
        <f>H6+H7+H8+H16+H17+H18+H19+H20</f>
        <v>0</v>
      </c>
      <c r="I21" s="67">
        <f t="shared" si="1"/>
        <v>0</v>
      </c>
      <c r="J21" s="102"/>
    </row>
    <row r="22" spans="1:10" ht="42.95" customHeight="1">
      <c r="A22" s="13">
        <v>501</v>
      </c>
      <c r="B22" s="49" t="s">
        <v>87</v>
      </c>
      <c r="C22" s="68">
        <f>C23+C24+C25+C26</f>
        <v>0</v>
      </c>
      <c r="D22" s="68">
        <f>D23+D24+D25+D26</f>
        <v>0</v>
      </c>
      <c r="E22" s="68">
        <f>E23+E24+E25+E26</f>
        <v>0</v>
      </c>
      <c r="F22" s="70">
        <f t="shared" si="0"/>
        <v>0</v>
      </c>
      <c r="G22" s="69">
        <f>G23+G24+G25+G26</f>
        <v>0</v>
      </c>
      <c r="H22" s="69">
        <f>H23+H24+H25+H26</f>
        <v>0</v>
      </c>
      <c r="I22" s="67">
        <f t="shared" si="1"/>
        <v>0</v>
      </c>
      <c r="J22" s="103"/>
    </row>
    <row r="23" spans="1:10" ht="42.95" customHeight="1">
      <c r="A23" s="61">
        <v>50101</v>
      </c>
      <c r="B23" s="59" t="s">
        <v>88</v>
      </c>
      <c r="C23" s="65"/>
      <c r="D23" s="65"/>
      <c r="E23" s="65"/>
      <c r="F23" s="70">
        <f t="shared" si="0"/>
        <v>0</v>
      </c>
      <c r="G23" s="66"/>
      <c r="H23" s="66"/>
      <c r="I23" s="67">
        <f t="shared" si="1"/>
        <v>0</v>
      </c>
      <c r="J23" s="127"/>
    </row>
    <row r="24" spans="1:10" ht="42.95" customHeight="1">
      <c r="A24" s="61">
        <v>50102</v>
      </c>
      <c r="B24" s="59" t="s">
        <v>89</v>
      </c>
      <c r="C24" s="65"/>
      <c r="D24" s="65"/>
      <c r="E24" s="65"/>
      <c r="F24" s="70">
        <f t="shared" si="0"/>
        <v>0</v>
      </c>
      <c r="G24" s="66"/>
      <c r="H24" s="66"/>
      <c r="I24" s="67">
        <f t="shared" si="1"/>
        <v>0</v>
      </c>
      <c r="J24" s="127"/>
    </row>
    <row r="25" spans="1:10" ht="42.95" customHeight="1">
      <c r="A25" s="61">
        <v>50103</v>
      </c>
      <c r="B25" s="59" t="s">
        <v>90</v>
      </c>
      <c r="C25" s="65"/>
      <c r="D25" s="65"/>
      <c r="E25" s="65"/>
      <c r="F25" s="70">
        <f t="shared" si="0"/>
        <v>0</v>
      </c>
      <c r="G25" s="66"/>
      <c r="H25" s="66"/>
      <c r="I25" s="67">
        <f t="shared" si="1"/>
        <v>0</v>
      </c>
      <c r="J25" s="127"/>
    </row>
    <row r="26" spans="1:10" ht="42.95" customHeight="1">
      <c r="A26" s="61">
        <v>50104</v>
      </c>
      <c r="B26" s="59" t="s">
        <v>91</v>
      </c>
      <c r="C26" s="65"/>
      <c r="D26" s="65"/>
      <c r="E26" s="65"/>
      <c r="F26" s="70">
        <f t="shared" si="0"/>
        <v>0</v>
      </c>
      <c r="G26" s="66"/>
      <c r="H26" s="66"/>
      <c r="I26" s="67">
        <f t="shared" si="1"/>
        <v>0</v>
      </c>
      <c r="J26" s="127"/>
    </row>
    <row r="27" spans="1:10" ht="42.95" customHeight="1">
      <c r="A27" s="13">
        <v>502</v>
      </c>
      <c r="B27" s="49" t="s">
        <v>92</v>
      </c>
      <c r="C27" s="68">
        <f>C28+C29+C30+C31+C32+C33</f>
        <v>0</v>
      </c>
      <c r="D27" s="68">
        <f>D28+D29+D30+D31+D32+D33</f>
        <v>0</v>
      </c>
      <c r="E27" s="68">
        <f>E28+E29+E30+E31+E32+E33</f>
        <v>0</v>
      </c>
      <c r="F27" s="70">
        <f t="shared" si="0"/>
        <v>0</v>
      </c>
      <c r="G27" s="69">
        <f>G28+G29+G30+G31+G32+G33</f>
        <v>0</v>
      </c>
      <c r="H27" s="69">
        <f>H28+H29+H30+H31+H32+H33</f>
        <v>0</v>
      </c>
      <c r="I27" s="67">
        <f t="shared" si="1"/>
        <v>0</v>
      </c>
      <c r="J27" s="103"/>
    </row>
    <row r="28" spans="1:10" ht="42.95" customHeight="1">
      <c r="A28" s="61">
        <v>50201</v>
      </c>
      <c r="B28" s="59" t="s">
        <v>93</v>
      </c>
      <c r="C28" s="65"/>
      <c r="D28" s="65"/>
      <c r="E28" s="65"/>
      <c r="F28" s="70">
        <f t="shared" si="0"/>
        <v>0</v>
      </c>
      <c r="G28" s="66"/>
      <c r="H28" s="66"/>
      <c r="I28" s="67">
        <f t="shared" si="1"/>
        <v>0</v>
      </c>
      <c r="J28" s="127"/>
    </row>
    <row r="29" spans="1:10" ht="42.95" customHeight="1">
      <c r="A29" s="61">
        <v>50202</v>
      </c>
      <c r="B29" s="59" t="s">
        <v>94</v>
      </c>
      <c r="C29" s="65"/>
      <c r="D29" s="65"/>
      <c r="E29" s="65"/>
      <c r="F29" s="70">
        <f t="shared" si="0"/>
        <v>0</v>
      </c>
      <c r="G29" s="66"/>
      <c r="H29" s="66"/>
      <c r="I29" s="67">
        <f t="shared" si="1"/>
        <v>0</v>
      </c>
      <c r="J29" s="127"/>
    </row>
    <row r="30" spans="1:10" ht="42.95" customHeight="1">
      <c r="A30" s="61">
        <v>50203</v>
      </c>
      <c r="B30" s="59" t="s">
        <v>95</v>
      </c>
      <c r="C30" s="65"/>
      <c r="D30" s="65"/>
      <c r="E30" s="65"/>
      <c r="F30" s="70">
        <f t="shared" si="0"/>
        <v>0</v>
      </c>
      <c r="G30" s="66"/>
      <c r="H30" s="66"/>
      <c r="I30" s="67">
        <f t="shared" si="1"/>
        <v>0</v>
      </c>
      <c r="J30" s="127"/>
    </row>
    <row r="31" spans="1:10" ht="42.95" customHeight="1">
      <c r="A31" s="61">
        <v>50204</v>
      </c>
      <c r="B31" s="59" t="s">
        <v>96</v>
      </c>
      <c r="C31" s="65"/>
      <c r="D31" s="65"/>
      <c r="E31" s="65"/>
      <c r="F31" s="70">
        <f t="shared" si="0"/>
        <v>0</v>
      </c>
      <c r="G31" s="66"/>
      <c r="H31" s="66"/>
      <c r="I31" s="67">
        <f t="shared" si="1"/>
        <v>0</v>
      </c>
      <c r="J31" s="127"/>
    </row>
    <row r="32" spans="1:10" ht="42.95" customHeight="1">
      <c r="A32" s="61">
        <v>50205</v>
      </c>
      <c r="B32" s="59" t="s">
        <v>97</v>
      </c>
      <c r="C32" s="65"/>
      <c r="D32" s="65"/>
      <c r="E32" s="65"/>
      <c r="F32" s="70">
        <f t="shared" si="0"/>
        <v>0</v>
      </c>
      <c r="G32" s="66"/>
      <c r="H32" s="66"/>
      <c r="I32" s="67">
        <f t="shared" si="1"/>
        <v>0</v>
      </c>
      <c r="J32" s="127"/>
    </row>
    <row r="33" spans="1:10" ht="42.95" customHeight="1">
      <c r="A33" s="61">
        <v>50206</v>
      </c>
      <c r="B33" s="59" t="s">
        <v>98</v>
      </c>
      <c r="C33" s="65"/>
      <c r="D33" s="65"/>
      <c r="E33" s="65"/>
      <c r="F33" s="70">
        <f t="shared" si="0"/>
        <v>0</v>
      </c>
      <c r="G33" s="66"/>
      <c r="H33" s="66"/>
      <c r="I33" s="67">
        <f t="shared" si="1"/>
        <v>0</v>
      </c>
      <c r="J33" s="127"/>
    </row>
    <row r="34" spans="1:10" ht="42.95" customHeight="1">
      <c r="A34" s="13">
        <v>503</v>
      </c>
      <c r="B34" s="49" t="s">
        <v>99</v>
      </c>
      <c r="C34" s="68">
        <f>C35+C36+C37+C38+C39</f>
        <v>0</v>
      </c>
      <c r="D34" s="68">
        <f>D35+D36+D37+D38+D39</f>
        <v>0</v>
      </c>
      <c r="E34" s="68">
        <f>E35+E36+E37+E38+E39</f>
        <v>0</v>
      </c>
      <c r="F34" s="70">
        <f t="shared" si="0"/>
        <v>0</v>
      </c>
      <c r="G34" s="69">
        <f>G35+G36+G37+G38+G39</f>
        <v>0</v>
      </c>
      <c r="H34" s="69">
        <f>H35+H36+H37+H38+H39</f>
        <v>0</v>
      </c>
      <c r="I34" s="67">
        <f t="shared" si="1"/>
        <v>0</v>
      </c>
      <c r="J34" s="103"/>
    </row>
    <row r="35" spans="1:10" ht="42.95" customHeight="1">
      <c r="A35" s="61">
        <v>50301</v>
      </c>
      <c r="B35" s="59" t="s">
        <v>100</v>
      </c>
      <c r="C35" s="65"/>
      <c r="D35" s="65"/>
      <c r="E35" s="65"/>
      <c r="F35" s="70">
        <f t="shared" si="0"/>
        <v>0</v>
      </c>
      <c r="G35" s="66"/>
      <c r="H35" s="66"/>
      <c r="I35" s="67">
        <f t="shared" si="1"/>
        <v>0</v>
      </c>
      <c r="J35" s="127"/>
    </row>
    <row r="36" spans="1:10" ht="42.95" customHeight="1">
      <c r="A36" s="61">
        <v>50302</v>
      </c>
      <c r="B36" s="59" t="s">
        <v>101</v>
      </c>
      <c r="C36" s="65"/>
      <c r="D36" s="65"/>
      <c r="E36" s="65"/>
      <c r="F36" s="70">
        <f t="shared" si="0"/>
        <v>0</v>
      </c>
      <c r="G36" s="66"/>
      <c r="H36" s="66"/>
      <c r="I36" s="67">
        <f t="shared" si="1"/>
        <v>0</v>
      </c>
      <c r="J36" s="127"/>
    </row>
    <row r="37" spans="1:10" ht="42.95" customHeight="1">
      <c r="A37" s="61">
        <v>50303</v>
      </c>
      <c r="B37" s="59" t="s">
        <v>102</v>
      </c>
      <c r="C37" s="65"/>
      <c r="D37" s="65"/>
      <c r="E37" s="65"/>
      <c r="F37" s="70">
        <f t="shared" si="0"/>
        <v>0</v>
      </c>
      <c r="G37" s="66"/>
      <c r="H37" s="66"/>
      <c r="I37" s="67">
        <f t="shared" si="1"/>
        <v>0</v>
      </c>
      <c r="J37" s="127"/>
    </row>
    <row r="38" spans="1:10" ht="42.95" customHeight="1">
      <c r="A38" s="61">
        <v>50304</v>
      </c>
      <c r="B38" s="59" t="s">
        <v>103</v>
      </c>
      <c r="C38" s="65"/>
      <c r="D38" s="65"/>
      <c r="E38" s="65"/>
      <c r="F38" s="70">
        <f t="shared" si="0"/>
        <v>0</v>
      </c>
      <c r="G38" s="66"/>
      <c r="H38" s="66"/>
      <c r="I38" s="67">
        <f t="shared" si="1"/>
        <v>0</v>
      </c>
      <c r="J38" s="127"/>
    </row>
    <row r="39" spans="1:10" ht="42.95" customHeight="1">
      <c r="A39" s="61">
        <v>50305</v>
      </c>
      <c r="B39" s="59" t="s">
        <v>104</v>
      </c>
      <c r="C39" s="65"/>
      <c r="D39" s="65"/>
      <c r="E39" s="65"/>
      <c r="F39" s="70">
        <f t="shared" si="0"/>
        <v>0</v>
      </c>
      <c r="G39" s="66"/>
      <c r="H39" s="66"/>
      <c r="I39" s="67">
        <f t="shared" si="1"/>
        <v>0</v>
      </c>
      <c r="J39" s="127"/>
    </row>
    <row r="40" spans="1:10">
      <c r="A40" s="13">
        <v>504</v>
      </c>
      <c r="B40" s="49" t="s">
        <v>105</v>
      </c>
      <c r="C40" s="68">
        <f>C41+C42+C43+C44</f>
        <v>0</v>
      </c>
      <c r="D40" s="68">
        <f>D41+D42+D43+D44</f>
        <v>0</v>
      </c>
      <c r="E40" s="68">
        <f>E41+E42+E43+E44</f>
        <v>0</v>
      </c>
      <c r="F40" s="70">
        <f t="shared" si="0"/>
        <v>0</v>
      </c>
      <c r="G40" s="69">
        <f>G41+G42+G43+G44</f>
        <v>0</v>
      </c>
      <c r="H40" s="69">
        <f>H41+H42+H43+H44</f>
        <v>0</v>
      </c>
      <c r="I40" s="67">
        <f t="shared" si="1"/>
        <v>0</v>
      </c>
      <c r="J40" s="102"/>
    </row>
    <row r="41" spans="1:10">
      <c r="A41" s="61">
        <v>50401</v>
      </c>
      <c r="B41" s="59" t="s">
        <v>106</v>
      </c>
      <c r="C41" s="68"/>
      <c r="D41" s="68"/>
      <c r="E41" s="68"/>
      <c r="F41" s="70">
        <f t="shared" si="0"/>
        <v>0</v>
      </c>
      <c r="G41" s="71"/>
      <c r="H41" s="105"/>
      <c r="I41" s="67">
        <f t="shared" si="1"/>
        <v>0</v>
      </c>
      <c r="J41" s="102"/>
    </row>
    <row r="42" spans="1:10">
      <c r="A42" s="61">
        <v>50402</v>
      </c>
      <c r="B42" s="59" t="s">
        <v>107</v>
      </c>
      <c r="C42" s="68"/>
      <c r="D42" s="68"/>
      <c r="E42" s="68"/>
      <c r="F42" s="70">
        <f t="shared" si="0"/>
        <v>0</v>
      </c>
      <c r="G42" s="69"/>
      <c r="H42" s="105"/>
      <c r="I42" s="67">
        <f t="shared" si="1"/>
        <v>0</v>
      </c>
      <c r="J42" s="102"/>
    </row>
    <row r="43" spans="1:10">
      <c r="A43" s="61">
        <v>50403</v>
      </c>
      <c r="B43" s="59" t="s">
        <v>179</v>
      </c>
      <c r="C43" s="68"/>
      <c r="D43" s="68"/>
      <c r="E43" s="68"/>
      <c r="F43" s="70">
        <f t="shared" si="0"/>
        <v>0</v>
      </c>
      <c r="G43" s="69"/>
      <c r="H43" s="105"/>
      <c r="I43" s="67">
        <f t="shared" si="1"/>
        <v>0</v>
      </c>
      <c r="J43" s="102"/>
    </row>
    <row r="44" spans="1:10">
      <c r="A44" s="61">
        <v>50404</v>
      </c>
      <c r="B44" s="59" t="s">
        <v>108</v>
      </c>
      <c r="C44" s="68"/>
      <c r="D44" s="68"/>
      <c r="E44" s="68"/>
      <c r="F44" s="70">
        <f t="shared" si="0"/>
        <v>0</v>
      </c>
      <c r="G44" s="69"/>
      <c r="H44" s="105"/>
      <c r="I44" s="67">
        <f t="shared" si="1"/>
        <v>0</v>
      </c>
      <c r="J44" s="102"/>
    </row>
    <row r="45" spans="1:10">
      <c r="A45" s="13">
        <v>505</v>
      </c>
      <c r="B45" s="49" t="s">
        <v>109</v>
      </c>
      <c r="C45" s="68">
        <f>C46+C47+C48+C49+C50+C51+C52</f>
        <v>0</v>
      </c>
      <c r="D45" s="68">
        <f>D46+D47+D48+D49+D50+D51+D52</f>
        <v>0</v>
      </c>
      <c r="E45" s="68">
        <f>E46+E47+E48+E49+E50+E51+E52</f>
        <v>0</v>
      </c>
      <c r="F45" s="70">
        <f t="shared" si="0"/>
        <v>0</v>
      </c>
      <c r="G45" s="69">
        <f>G46+G47+G48+G49+G50+G51+G52</f>
        <v>0</v>
      </c>
      <c r="H45" s="69">
        <f>H46+H47+H48+H49+H50+H51+H52</f>
        <v>0</v>
      </c>
      <c r="I45" s="67">
        <f t="shared" si="1"/>
        <v>0</v>
      </c>
      <c r="J45" s="102"/>
    </row>
    <row r="46" spans="1:10">
      <c r="A46" s="61">
        <v>50501</v>
      </c>
      <c r="B46" s="59" t="s">
        <v>110</v>
      </c>
      <c r="C46" s="65"/>
      <c r="D46" s="65"/>
      <c r="E46" s="65"/>
      <c r="F46" s="70">
        <f t="shared" si="0"/>
        <v>0</v>
      </c>
      <c r="G46" s="66"/>
      <c r="H46" s="101"/>
      <c r="I46" s="67">
        <f t="shared" si="1"/>
        <v>0</v>
      </c>
      <c r="J46" s="128"/>
    </row>
    <row r="47" spans="1:10">
      <c r="A47" s="61">
        <v>50502</v>
      </c>
      <c r="B47" s="59" t="s">
        <v>111</v>
      </c>
      <c r="C47" s="65"/>
      <c r="D47" s="65"/>
      <c r="E47" s="65"/>
      <c r="F47" s="70">
        <f t="shared" si="0"/>
        <v>0</v>
      </c>
      <c r="G47" s="66"/>
      <c r="H47" s="101"/>
      <c r="I47" s="67">
        <f t="shared" si="1"/>
        <v>0</v>
      </c>
      <c r="J47" s="128"/>
    </row>
    <row r="48" spans="1:10">
      <c r="A48" s="61">
        <v>50503</v>
      </c>
      <c r="B48" s="59" t="s">
        <v>112</v>
      </c>
      <c r="C48" s="65"/>
      <c r="D48" s="65"/>
      <c r="E48" s="65"/>
      <c r="F48" s="70">
        <f t="shared" si="0"/>
        <v>0</v>
      </c>
      <c r="G48" s="66"/>
      <c r="H48" s="101"/>
      <c r="I48" s="67">
        <f t="shared" si="1"/>
        <v>0</v>
      </c>
      <c r="J48" s="128"/>
    </row>
    <row r="49" spans="1:10">
      <c r="A49" s="61">
        <v>50504</v>
      </c>
      <c r="B49" s="59" t="s">
        <v>113</v>
      </c>
      <c r="C49" s="65"/>
      <c r="D49" s="65"/>
      <c r="E49" s="65"/>
      <c r="F49" s="70">
        <f t="shared" si="0"/>
        <v>0</v>
      </c>
      <c r="G49" s="66"/>
      <c r="H49" s="101"/>
      <c r="I49" s="67">
        <f t="shared" si="1"/>
        <v>0</v>
      </c>
      <c r="J49" s="128"/>
    </row>
    <row r="50" spans="1:10">
      <c r="A50" s="61">
        <v>50505</v>
      </c>
      <c r="B50" s="59" t="s">
        <v>114</v>
      </c>
      <c r="C50" s="65"/>
      <c r="D50" s="65"/>
      <c r="E50" s="65"/>
      <c r="F50" s="70">
        <f t="shared" si="0"/>
        <v>0</v>
      </c>
      <c r="G50" s="66"/>
      <c r="H50" s="101"/>
      <c r="I50" s="67">
        <f t="shared" si="1"/>
        <v>0</v>
      </c>
      <c r="J50" s="128"/>
    </row>
    <row r="51" spans="1:10">
      <c r="A51" s="61">
        <v>50506</v>
      </c>
      <c r="B51" s="59" t="s">
        <v>115</v>
      </c>
      <c r="C51" s="65"/>
      <c r="D51" s="65"/>
      <c r="E51" s="65"/>
      <c r="F51" s="70">
        <f t="shared" si="0"/>
        <v>0</v>
      </c>
      <c r="G51" s="66"/>
      <c r="H51" s="101"/>
      <c r="I51" s="67">
        <f t="shared" si="1"/>
        <v>0</v>
      </c>
      <c r="J51" s="128"/>
    </row>
    <row r="52" spans="1:10">
      <c r="A52" s="61">
        <v>50507</v>
      </c>
      <c r="B52" s="59" t="s">
        <v>116</v>
      </c>
      <c r="C52" s="65"/>
      <c r="D52" s="65"/>
      <c r="E52" s="65"/>
      <c r="F52" s="70">
        <f t="shared" si="0"/>
        <v>0</v>
      </c>
      <c r="G52" s="66"/>
      <c r="H52" s="101"/>
      <c r="I52" s="67">
        <f t="shared" si="1"/>
        <v>0</v>
      </c>
      <c r="J52" s="128"/>
    </row>
    <row r="53" spans="1:10">
      <c r="A53" s="13">
        <v>506</v>
      </c>
      <c r="B53" s="49" t="s">
        <v>117</v>
      </c>
      <c r="C53" s="68">
        <f>C54+C55+C56+C57+C58+C59+C60</f>
        <v>0</v>
      </c>
      <c r="D53" s="68">
        <f>D54+D55+D56+D57+D58+D59+D60</f>
        <v>0</v>
      </c>
      <c r="E53" s="68">
        <f>E54+E55+E56+E57+E58+E59+E60</f>
        <v>0</v>
      </c>
      <c r="F53" s="70">
        <f t="shared" si="0"/>
        <v>0</v>
      </c>
      <c r="G53" s="69">
        <f>G54+G55+G56+G57+G58+G59+G60</f>
        <v>0</v>
      </c>
      <c r="H53" s="69">
        <f>H54+H55+H56+H57+H58+H59+H60</f>
        <v>0</v>
      </c>
      <c r="I53" s="67">
        <f t="shared" si="1"/>
        <v>0</v>
      </c>
      <c r="J53" s="102"/>
    </row>
    <row r="54" spans="1:10">
      <c r="A54" s="61">
        <v>50601</v>
      </c>
      <c r="B54" s="59" t="s">
        <v>178</v>
      </c>
      <c r="C54" s="68"/>
      <c r="D54" s="68"/>
      <c r="E54" s="68"/>
      <c r="F54" s="70">
        <f t="shared" si="0"/>
        <v>0</v>
      </c>
      <c r="G54" s="69"/>
      <c r="H54" s="105"/>
      <c r="I54" s="67">
        <f t="shared" si="1"/>
        <v>0</v>
      </c>
      <c r="J54" s="102"/>
    </row>
    <row r="55" spans="1:10">
      <c r="A55" s="61">
        <v>50602</v>
      </c>
      <c r="B55" s="59" t="s">
        <v>75</v>
      </c>
      <c r="C55" s="68"/>
      <c r="D55" s="68"/>
      <c r="E55" s="68"/>
      <c r="F55" s="70">
        <f t="shared" si="0"/>
        <v>0</v>
      </c>
      <c r="G55" s="69"/>
      <c r="H55" s="105"/>
      <c r="I55" s="67">
        <f t="shared" si="1"/>
        <v>0</v>
      </c>
      <c r="J55" s="102"/>
    </row>
    <row r="56" spans="1:10">
      <c r="A56" s="61">
        <v>50603</v>
      </c>
      <c r="B56" s="59" t="s">
        <v>76</v>
      </c>
      <c r="C56" s="68"/>
      <c r="D56" s="68"/>
      <c r="E56" s="68"/>
      <c r="F56" s="70">
        <f t="shared" si="0"/>
        <v>0</v>
      </c>
      <c r="G56" s="69"/>
      <c r="H56" s="105"/>
      <c r="I56" s="67">
        <f t="shared" si="1"/>
        <v>0</v>
      </c>
      <c r="J56" s="102"/>
    </row>
    <row r="57" spans="1:10">
      <c r="A57" s="61">
        <v>50604</v>
      </c>
      <c r="B57" s="59" t="s">
        <v>77</v>
      </c>
      <c r="C57" s="68"/>
      <c r="D57" s="68"/>
      <c r="E57" s="68"/>
      <c r="F57" s="70">
        <f t="shared" si="0"/>
        <v>0</v>
      </c>
      <c r="G57" s="69"/>
      <c r="H57" s="105"/>
      <c r="I57" s="67">
        <f t="shared" si="1"/>
        <v>0</v>
      </c>
      <c r="J57" s="102"/>
    </row>
    <row r="58" spans="1:10">
      <c r="A58" s="61">
        <v>50605</v>
      </c>
      <c r="B58" s="59" t="s">
        <v>78</v>
      </c>
      <c r="C58" s="68"/>
      <c r="D58" s="68"/>
      <c r="E58" s="68"/>
      <c r="F58" s="70">
        <f t="shared" si="0"/>
        <v>0</v>
      </c>
      <c r="G58" s="69"/>
      <c r="H58" s="105"/>
      <c r="I58" s="67">
        <f t="shared" si="1"/>
        <v>0</v>
      </c>
      <c r="J58" s="102"/>
    </row>
    <row r="59" spans="1:10">
      <c r="A59" s="61">
        <v>50606</v>
      </c>
      <c r="B59" s="59" t="s">
        <v>79</v>
      </c>
      <c r="C59" s="68"/>
      <c r="D59" s="68"/>
      <c r="E59" s="68"/>
      <c r="F59" s="70">
        <f t="shared" si="0"/>
        <v>0</v>
      </c>
      <c r="G59" s="69"/>
      <c r="H59" s="105"/>
      <c r="I59" s="67">
        <f t="shared" si="1"/>
        <v>0</v>
      </c>
      <c r="J59" s="102"/>
    </row>
    <row r="60" spans="1:10">
      <c r="A60" s="61">
        <v>50607</v>
      </c>
      <c r="B60" s="60" t="s">
        <v>80</v>
      </c>
      <c r="C60" s="68"/>
      <c r="D60" s="68"/>
      <c r="E60" s="68"/>
      <c r="F60" s="70">
        <f t="shared" si="0"/>
        <v>0</v>
      </c>
      <c r="G60" s="69"/>
      <c r="H60" s="105"/>
      <c r="I60" s="67">
        <f t="shared" si="1"/>
        <v>0</v>
      </c>
      <c r="J60" s="102"/>
    </row>
    <row r="61" spans="1:10">
      <c r="A61" s="13">
        <v>507</v>
      </c>
      <c r="B61" s="13" t="s">
        <v>118</v>
      </c>
      <c r="C61" s="70"/>
      <c r="D61" s="70"/>
      <c r="E61" s="70"/>
      <c r="F61" s="70">
        <f t="shared" si="0"/>
        <v>0</v>
      </c>
      <c r="G61" s="71"/>
      <c r="H61" s="105"/>
      <c r="I61" s="67">
        <f t="shared" si="1"/>
        <v>0</v>
      </c>
      <c r="J61" s="128"/>
    </row>
    <row r="62" spans="1:10">
      <c r="A62" s="13">
        <v>508</v>
      </c>
      <c r="B62" s="13" t="s">
        <v>119</v>
      </c>
      <c r="C62" s="65"/>
      <c r="D62" s="65"/>
      <c r="E62" s="65"/>
      <c r="F62" s="70">
        <f t="shared" si="0"/>
        <v>0</v>
      </c>
      <c r="G62" s="66"/>
      <c r="H62" s="101"/>
      <c r="I62" s="67">
        <f t="shared" si="1"/>
        <v>0</v>
      </c>
      <c r="J62" s="128"/>
    </row>
    <row r="63" spans="1:10">
      <c r="A63" s="13"/>
      <c r="B63" s="13" t="s">
        <v>120</v>
      </c>
      <c r="C63" s="70"/>
      <c r="D63" s="70"/>
      <c r="E63" s="70"/>
      <c r="F63" s="70">
        <f t="shared" si="0"/>
        <v>0</v>
      </c>
      <c r="G63" s="72" t="s">
        <v>121</v>
      </c>
      <c r="H63" s="72" t="s">
        <v>121</v>
      </c>
      <c r="I63" s="73" t="s">
        <v>121</v>
      </c>
      <c r="J63" s="102"/>
    </row>
    <row r="64" spans="1:10">
      <c r="A64" s="14"/>
      <c r="B64" s="14" t="s">
        <v>122</v>
      </c>
      <c r="C64" s="68">
        <f>C22+C27+C34+C40+C45+C53+C61+C62+C63</f>
        <v>0</v>
      </c>
      <c r="D64" s="68">
        <f>D22+D27+D34+D40+D45+D53+D61+D62+D63</f>
        <v>0</v>
      </c>
      <c r="E64" s="68">
        <f>E22+E27+E34+E40+E45+E53+E61+E62+E63</f>
        <v>0</v>
      </c>
      <c r="F64" s="70">
        <f t="shared" si="0"/>
        <v>0</v>
      </c>
      <c r="G64" s="68">
        <f>G22+G27+G34+G40+G45+G53+G61+G62</f>
        <v>0</v>
      </c>
      <c r="H64" s="68">
        <f>H22+H27+H34+H40+H45+H53+H61+H62</f>
        <v>0</v>
      </c>
      <c r="I64" s="67">
        <f>IF(F64&lt;&gt;0,(G64/F64)*100,0)</f>
        <v>0</v>
      </c>
      <c r="J64" s="102"/>
    </row>
    <row r="65" spans="1:10">
      <c r="A65" s="15"/>
      <c r="B65" s="16" t="s">
        <v>123</v>
      </c>
      <c r="C65" s="68">
        <f>C21-C64</f>
        <v>0</v>
      </c>
      <c r="D65" s="70"/>
      <c r="E65" s="70"/>
      <c r="F65" s="70">
        <f>F21-F64</f>
        <v>0</v>
      </c>
      <c r="G65" s="68">
        <f>G21-G64</f>
        <v>0</v>
      </c>
      <c r="H65" s="68">
        <f>H21-H64</f>
        <v>0</v>
      </c>
      <c r="I65" s="67">
        <f t="shared" ref="I65:I70" si="2">IF(F65&lt;&gt;0,(G65/F65)*100,0)</f>
        <v>0</v>
      </c>
      <c r="J65" s="102"/>
    </row>
    <row r="66" spans="1:10">
      <c r="A66" s="17"/>
      <c r="B66" s="49" t="s">
        <v>124</v>
      </c>
      <c r="C66" s="70">
        <f>'2021年度资产负债表'!G22</f>
        <v>0</v>
      </c>
      <c r="D66" s="70"/>
      <c r="E66" s="70"/>
      <c r="F66" s="70">
        <f>C66+D66+E66</f>
        <v>0</v>
      </c>
      <c r="G66" s="68">
        <f>F66</f>
        <v>0</v>
      </c>
      <c r="H66" s="68">
        <f>H22-H65</f>
        <v>0</v>
      </c>
      <c r="I66" s="67">
        <f t="shared" si="2"/>
        <v>0</v>
      </c>
      <c r="J66" s="128" t="s">
        <v>191</v>
      </c>
    </row>
    <row r="67" spans="1:10">
      <c r="A67" s="17"/>
      <c r="B67" s="49" t="s">
        <v>125</v>
      </c>
      <c r="C67" s="65"/>
      <c r="D67" s="70"/>
      <c r="E67" s="70"/>
      <c r="F67" s="70">
        <f>C67+D67+E67</f>
        <v>0</v>
      </c>
      <c r="G67" s="65"/>
      <c r="H67" s="71"/>
      <c r="I67" s="67">
        <f t="shared" si="2"/>
        <v>0</v>
      </c>
      <c r="J67" s="102"/>
    </row>
    <row r="68" spans="1:10">
      <c r="A68" s="17"/>
      <c r="B68" s="49" t="s">
        <v>126</v>
      </c>
      <c r="C68" s="65"/>
      <c r="D68" s="70"/>
      <c r="E68" s="70"/>
      <c r="F68" s="70">
        <f>C68+D68+E68</f>
        <v>0</v>
      </c>
      <c r="G68" s="65"/>
      <c r="H68" s="71"/>
      <c r="I68" s="67">
        <f t="shared" si="2"/>
        <v>0</v>
      </c>
      <c r="J68" s="102"/>
    </row>
    <row r="69" spans="1:10">
      <c r="A69" s="77"/>
      <c r="B69" s="104"/>
      <c r="C69" s="65"/>
      <c r="D69" s="70"/>
      <c r="E69" s="70"/>
      <c r="F69" s="70">
        <f>C69+D69+E69</f>
        <v>0</v>
      </c>
      <c r="G69" s="65"/>
      <c r="H69" s="66"/>
      <c r="I69" s="67">
        <f t="shared" si="2"/>
        <v>0</v>
      </c>
      <c r="J69" s="102"/>
    </row>
    <row r="70" spans="1:10">
      <c r="A70" s="15"/>
      <c r="B70" s="16" t="s">
        <v>127</v>
      </c>
      <c r="C70" s="68">
        <f>C65+C66+C67-C68+C69</f>
        <v>0</v>
      </c>
      <c r="D70" s="68"/>
      <c r="E70" s="68"/>
      <c r="F70" s="68">
        <f t="shared" ref="F70" si="3">F65+F66+F67-F68+F69</f>
        <v>0</v>
      </c>
      <c r="G70" s="68">
        <f>G65+G66+G67-G68+G69</f>
        <v>0</v>
      </c>
      <c r="H70" s="70"/>
      <c r="I70" s="67">
        <f t="shared" si="2"/>
        <v>0</v>
      </c>
      <c r="J70" s="102" t="s">
        <v>191</v>
      </c>
    </row>
    <row r="71" spans="1:10" ht="15.75">
      <c r="A71" s="216" t="s">
        <v>196</v>
      </c>
      <c r="B71" s="216"/>
      <c r="C71" s="216"/>
      <c r="D71" s="216"/>
      <c r="E71" s="216"/>
      <c r="F71" s="216"/>
      <c r="G71" s="216"/>
      <c r="H71" s="216"/>
      <c r="I71" s="216"/>
      <c r="J71" s="216"/>
    </row>
  </sheetData>
  <sheetProtection password="CC5B" sheet="1" objects="1" scenarios="1"/>
  <dataConsolidate/>
  <mergeCells count="11">
    <mergeCell ref="A71:J71"/>
    <mergeCell ref="A1:J1"/>
    <mergeCell ref="A4:B4"/>
    <mergeCell ref="C4:C5"/>
    <mergeCell ref="G4:G5"/>
    <mergeCell ref="I4:I5"/>
    <mergeCell ref="J4:J5"/>
    <mergeCell ref="D4:D5"/>
    <mergeCell ref="E4:E5"/>
    <mergeCell ref="F4:F5"/>
    <mergeCell ref="B3:F3"/>
  </mergeCells>
  <phoneticPr fontId="1" type="noConversion"/>
  <conditionalFormatting sqref="G70:H70">
    <cfRule type="cellIs" dxfId="156" priority="53" stopIfTrue="1" operator="lessThan">
      <formula>0</formula>
    </cfRule>
  </conditionalFormatting>
  <conditionalFormatting sqref="J6">
    <cfRule type="expression" dxfId="155" priority="49" stopIfTrue="1">
      <formula>IF(AND($G$6&gt;0,LENB(TRIM($J$6))=0),TRUE,FALSE)</formula>
    </cfRule>
  </conditionalFormatting>
  <conditionalFormatting sqref="J7">
    <cfRule type="expression" dxfId="154" priority="48" stopIfTrue="1">
      <formula>IF(AND($G$7&gt;0,LENB(TRIM($J$7))=0),TRUE,FALSE)</formula>
    </cfRule>
  </conditionalFormatting>
  <conditionalFormatting sqref="J9">
    <cfRule type="expression" dxfId="153" priority="47" stopIfTrue="1">
      <formula>IF(AND($G$9&gt;0,LENB(TRIM($J$9))=0),TRUE,FALSE)</formula>
    </cfRule>
  </conditionalFormatting>
  <conditionalFormatting sqref="J10">
    <cfRule type="expression" dxfId="152" priority="46" stopIfTrue="1">
      <formula>IF(AND($G$10&gt;0,LENB(TRIM($J$10))=0),TRUE,FALSE)</formula>
    </cfRule>
  </conditionalFormatting>
  <conditionalFormatting sqref="J11">
    <cfRule type="expression" dxfId="151" priority="45" stopIfTrue="1">
      <formula>IF(AND($G$11&gt;0,LENB(TRIM($J$11))=0),TRUE,FALSE)</formula>
    </cfRule>
  </conditionalFormatting>
  <conditionalFormatting sqref="J12">
    <cfRule type="expression" dxfId="150" priority="44" stopIfTrue="1">
      <formula>IF(AND($G$12&gt;0,LENB(TRIM($J$12))=0),TRUE,FALSE)</formula>
    </cfRule>
  </conditionalFormatting>
  <conditionalFormatting sqref="J13">
    <cfRule type="expression" dxfId="149" priority="43" stopIfTrue="1">
      <formula>IF(AND($G$13&gt;0,LENB(TRIM($J$13))=0),TRUE,FALSE)</formula>
    </cfRule>
  </conditionalFormatting>
  <conditionalFormatting sqref="J14">
    <cfRule type="expression" dxfId="148" priority="42" stopIfTrue="1">
      <formula>IF(AND($G$14&gt;0,LENB(TRIM($J$14))=0),TRUE,FALSE)</formula>
    </cfRule>
  </conditionalFormatting>
  <conditionalFormatting sqref="J15">
    <cfRule type="expression" dxfId="147" priority="41" stopIfTrue="1">
      <formula>IF(AND($G$15&gt;0,LENB(TRIM($J$15))=0),TRUE,FALSE)</formula>
    </cfRule>
  </conditionalFormatting>
  <conditionalFormatting sqref="J16">
    <cfRule type="expression" dxfId="146" priority="40" stopIfTrue="1">
      <formula>IF(AND($G$16&gt;0,LENB(TRIM($J$16))=0),TRUE,FALSE)</formula>
    </cfRule>
  </conditionalFormatting>
  <conditionalFormatting sqref="J17">
    <cfRule type="expression" dxfId="145" priority="39" stopIfTrue="1">
      <formula>IF(AND($G$17&gt;0,LENB(TRIM($J$17))=0),TRUE,FALSE)</formula>
    </cfRule>
  </conditionalFormatting>
  <conditionalFormatting sqref="J18">
    <cfRule type="expression" dxfId="144" priority="38" stopIfTrue="1">
      <formula>IF(AND($G$18&gt;0,LENB(TRIM($J$18))=0),TRUE,FALSE)</formula>
    </cfRule>
  </conditionalFormatting>
  <conditionalFormatting sqref="J19">
    <cfRule type="expression" dxfId="143" priority="37" stopIfTrue="1">
      <formula>IF(AND($G$19&gt;0,LENB(TRIM($J$19))=0),TRUE,FALSE)</formula>
    </cfRule>
  </conditionalFormatting>
  <conditionalFormatting sqref="J20">
    <cfRule type="expression" dxfId="142" priority="36" stopIfTrue="1">
      <formula>IF(AND($G$20&gt;0,LENB(TRIM($J$20))=0),TRUE,FALSE)</formula>
    </cfRule>
  </conditionalFormatting>
  <conditionalFormatting sqref="J23">
    <cfRule type="expression" dxfId="141" priority="35" stopIfTrue="1">
      <formula>IF(AND($G$23&gt;0,LENB(TRIM($J$23))=0),TRUE,FALSE)</formula>
    </cfRule>
  </conditionalFormatting>
  <conditionalFormatting sqref="J24">
    <cfRule type="expression" dxfId="140" priority="34" stopIfTrue="1">
      <formula>IF(AND($G$24&gt;0,LENB(TRIM($J$24))=0),TRUE,FALSE)</formula>
    </cfRule>
  </conditionalFormatting>
  <conditionalFormatting sqref="J25">
    <cfRule type="expression" dxfId="139" priority="33" stopIfTrue="1">
      <formula>IF(AND($G$25&gt;0,LENB(TRIM($J$25))=0),TRUE,FALSE)</formula>
    </cfRule>
  </conditionalFormatting>
  <conditionalFormatting sqref="J26">
    <cfRule type="expression" dxfId="138" priority="32" stopIfTrue="1">
      <formula>IF(AND($G$26&gt;0,LENB(TRIM($J$26))=0),TRUE,FALSE)</formula>
    </cfRule>
  </conditionalFormatting>
  <conditionalFormatting sqref="J28">
    <cfRule type="expression" dxfId="137" priority="31" stopIfTrue="1">
      <formula>IF(AND($G$28&gt;0,LENB(TRIM($J$28))=0),TRUE,FALSE)</formula>
    </cfRule>
  </conditionalFormatting>
  <conditionalFormatting sqref="J29">
    <cfRule type="expression" dxfId="136" priority="30" stopIfTrue="1">
      <formula>IF(AND($G$29&gt;0,LENB(TRIM($J$29))=0),TRUE,FALSE)</formula>
    </cfRule>
  </conditionalFormatting>
  <conditionalFormatting sqref="J30">
    <cfRule type="expression" dxfId="135" priority="29" stopIfTrue="1">
      <formula>IF(AND($G$30&gt;0,LENB(TRIM($J$30))=0),TRUE,FALSE)</formula>
    </cfRule>
  </conditionalFormatting>
  <conditionalFormatting sqref="J31">
    <cfRule type="expression" dxfId="134" priority="28" stopIfTrue="1">
      <formula>IF(AND($G$31&gt;0,LENB(TRIM($J$31))=0),TRUE,FALSE)</formula>
    </cfRule>
  </conditionalFormatting>
  <conditionalFormatting sqref="J32">
    <cfRule type="expression" dxfId="133" priority="27" stopIfTrue="1">
      <formula>IF(AND($G$32&gt;0,LENB(TRIM($J$32))=0),TRUE,FALSE)</formula>
    </cfRule>
  </conditionalFormatting>
  <conditionalFormatting sqref="J33">
    <cfRule type="expression" dxfId="132" priority="26" stopIfTrue="1">
      <formula>IF(AND($G$33&gt;0,LENB(TRIM($J$33))=0),TRUE,FALSE)</formula>
    </cfRule>
  </conditionalFormatting>
  <conditionalFormatting sqref="J35">
    <cfRule type="expression" dxfId="131" priority="25" stopIfTrue="1">
      <formula>IF(AND($G$35&gt;0,LENB(TRIM($J$35))=0),TRUE,FALSE)</formula>
    </cfRule>
  </conditionalFormatting>
  <conditionalFormatting sqref="J36">
    <cfRule type="expression" dxfId="130" priority="24" stopIfTrue="1">
      <formula>IF(AND($G$36&gt;0,LENB(TRIM($J$36))=0),TRUE,FALSE)</formula>
    </cfRule>
  </conditionalFormatting>
  <conditionalFormatting sqref="J37">
    <cfRule type="expression" dxfId="129" priority="23" stopIfTrue="1">
      <formula>IF(AND($G$37&gt;0,LENB(TRIM($J$37))=0),TRUE,FALSE)</formula>
    </cfRule>
  </conditionalFormatting>
  <conditionalFormatting sqref="J38">
    <cfRule type="expression" dxfId="128" priority="22" stopIfTrue="1">
      <formula>IF(AND($G$38&gt;0,LENB(TRIM($J$38))=0),TRUE,FALSE)</formula>
    </cfRule>
  </conditionalFormatting>
  <conditionalFormatting sqref="J39">
    <cfRule type="expression" dxfId="127" priority="21" stopIfTrue="1">
      <formula>IF(AND($G$39&gt;0,LENB(TRIM($J$39))=0),TRUE,FALSE)</formula>
    </cfRule>
  </conditionalFormatting>
  <conditionalFormatting sqref="J41">
    <cfRule type="expression" dxfId="126" priority="20" stopIfTrue="1">
      <formula>IF(AND($G$41&gt;0,LENB(TRIM($J$41))=0),TRUE,FALSE)</formula>
    </cfRule>
  </conditionalFormatting>
  <conditionalFormatting sqref="J42">
    <cfRule type="expression" dxfId="125" priority="19" stopIfTrue="1">
      <formula>IF(AND($G$42&gt;0,LENB(TRIM($J$42))=0),TRUE,FALSE)</formula>
    </cfRule>
  </conditionalFormatting>
  <conditionalFormatting sqref="J43">
    <cfRule type="expression" dxfId="124" priority="18" stopIfTrue="1">
      <formula>IF(AND($G$43&gt;0,LENB(TRIM($J$43))=0),TRUE,FALSE)</formula>
    </cfRule>
  </conditionalFormatting>
  <conditionalFormatting sqref="J44">
    <cfRule type="expression" dxfId="123" priority="17" stopIfTrue="1">
      <formula>IF(AND($G$44&gt;0,LENB(TRIM($J$44))=0),TRUE,FALSE)</formula>
    </cfRule>
  </conditionalFormatting>
  <conditionalFormatting sqref="J46">
    <cfRule type="expression" dxfId="122" priority="16" stopIfTrue="1">
      <formula>IF(AND($G$46&gt;0,LENB(TRIM($J$46))=0),TRUE,FALSE)</formula>
    </cfRule>
  </conditionalFormatting>
  <conditionalFormatting sqref="J47">
    <cfRule type="expression" dxfId="121" priority="15" stopIfTrue="1">
      <formula>IF(AND($G$47&gt;0,LENB(TRIM($J$47))=0),TRUE,FALSE)</formula>
    </cfRule>
  </conditionalFormatting>
  <conditionalFormatting sqref="J48">
    <cfRule type="expression" dxfId="120" priority="14" stopIfTrue="1">
      <formula>IF(AND($G$48&gt;0,LENB(TRIM($J$48))=0),TRUE,FALSE)</formula>
    </cfRule>
  </conditionalFormatting>
  <conditionalFormatting sqref="J49">
    <cfRule type="expression" dxfId="119" priority="13" stopIfTrue="1">
      <formula>IF(AND($G$49&gt;0,LENB(TRIM($J$49))=0),TRUE,FALSE)</formula>
    </cfRule>
  </conditionalFormatting>
  <conditionalFormatting sqref="J50">
    <cfRule type="expression" dxfId="118" priority="12" stopIfTrue="1">
      <formula>IF(AND($G$50&gt;0,LENB(TRIM($J$50))=0),TRUE,FALSE)</formula>
    </cfRule>
  </conditionalFormatting>
  <conditionalFormatting sqref="J51">
    <cfRule type="expression" dxfId="117" priority="11" stopIfTrue="1">
      <formula>IF(AND($G$51&gt;0,LENB(TRIM($J$51))=0),TRUE,FALSE)</formula>
    </cfRule>
  </conditionalFormatting>
  <conditionalFormatting sqref="J52">
    <cfRule type="expression" dxfId="116" priority="10" stopIfTrue="1">
      <formula>IF(AND($G$52&gt;0,LENB(TRIM($J$52))=0),TRUE,FALSE)</formula>
    </cfRule>
  </conditionalFormatting>
  <conditionalFormatting sqref="J54">
    <cfRule type="expression" dxfId="115" priority="9" stopIfTrue="1">
      <formula>IF(AND($G$54&gt;0,LENB(TRIM($J$54))=0),TRUE,FALSE)</formula>
    </cfRule>
  </conditionalFormatting>
  <conditionalFormatting sqref="J55">
    <cfRule type="expression" dxfId="114" priority="8" stopIfTrue="1">
      <formula>IF(AND($G$55&gt;0,LENB(TRIM($J$55))=0),TRUE,FALSE)</formula>
    </cfRule>
  </conditionalFormatting>
  <conditionalFormatting sqref="J56">
    <cfRule type="expression" dxfId="113" priority="7" stopIfTrue="1">
      <formula>IF(AND($G$56&gt;0,LENB(TRIM($J$56))=0),TRUE,FALSE)</formula>
    </cfRule>
  </conditionalFormatting>
  <conditionalFormatting sqref="J57">
    <cfRule type="expression" dxfId="112" priority="6" stopIfTrue="1">
      <formula>IF(AND($G$57&gt;0,LENB(TRIM($J$57))=0),TRUE,FALSE)</formula>
    </cfRule>
  </conditionalFormatting>
  <conditionalFormatting sqref="J58">
    <cfRule type="expression" dxfId="111" priority="5" stopIfTrue="1">
      <formula>IF(AND($G$58&gt;0,LENB(TRIM($J$58))=0),TRUE,FALSE)</formula>
    </cfRule>
  </conditionalFormatting>
  <conditionalFormatting sqref="J59">
    <cfRule type="expression" dxfId="110" priority="4" stopIfTrue="1">
      <formula>IF(AND($G$59&gt;0,LENB(TRIM($J$59))=0),TRUE,FALSE)</formula>
    </cfRule>
  </conditionalFormatting>
  <conditionalFormatting sqref="J60">
    <cfRule type="expression" dxfId="109" priority="3" stopIfTrue="1">
      <formula>IF(AND($G$60&gt;0,LENB(TRIM($J$60))=0),TRUE,FALSE)</formula>
    </cfRule>
  </conditionalFormatting>
  <conditionalFormatting sqref="J61">
    <cfRule type="expression" dxfId="108" priority="2" stopIfTrue="1">
      <formula>IF(AND($G$61&gt;0,LENB(TRIM($J$61))=0),TRUE,FALSE)</formula>
    </cfRule>
  </conditionalFormatting>
  <conditionalFormatting sqref="J62">
    <cfRule type="expression" dxfId="107" priority="1" stopIfTrue="1">
      <formula>IF(AND($G$62&gt;0,LENB(TRIM($J$62))=0),TRUE,FALSE)</formula>
    </cfRule>
  </conditionalFormatting>
  <conditionalFormatting sqref="H6">
    <cfRule type="expression" dxfId="106" priority="104" stopIfTrue="1">
      <formula>IF($H$6&gt;$G$6,TRUE,FALSE)</formula>
    </cfRule>
  </conditionalFormatting>
  <conditionalFormatting sqref="H7">
    <cfRule type="expression" dxfId="105" priority="105" stopIfTrue="1">
      <formula>IF($H$7&gt;$G$7,TRUE,FALSE)</formula>
    </cfRule>
  </conditionalFormatting>
  <conditionalFormatting sqref="H9">
    <cfRule type="expression" dxfId="104" priority="106" stopIfTrue="1">
      <formula>IF($H$9&gt;$G$9,TRUE,FALSE)</formula>
    </cfRule>
  </conditionalFormatting>
  <conditionalFormatting sqref="H10">
    <cfRule type="expression" dxfId="103" priority="107" stopIfTrue="1">
      <formula>IF($H$10&gt;$G$10,TRUE,FALSE)</formula>
    </cfRule>
  </conditionalFormatting>
  <conditionalFormatting sqref="H11">
    <cfRule type="expression" dxfId="102" priority="108" stopIfTrue="1">
      <formula>IF($H$11&gt;$G$11,TRUE,FALSE)</formula>
    </cfRule>
  </conditionalFormatting>
  <conditionalFormatting sqref="H12">
    <cfRule type="expression" dxfId="101" priority="109" stopIfTrue="1">
      <formula>IF($H$12&gt;$G$12,TRUE,FALSE)</formula>
    </cfRule>
  </conditionalFormatting>
  <conditionalFormatting sqref="H13">
    <cfRule type="expression" dxfId="100" priority="110" stopIfTrue="1">
      <formula>IF($H$13&gt;$G$13,TRUE,FALSE)</formula>
    </cfRule>
  </conditionalFormatting>
  <conditionalFormatting sqref="H14">
    <cfRule type="expression" dxfId="99" priority="111" stopIfTrue="1">
      <formula>IF($H$14&gt;$G$14,TRUE,FALSE)</formula>
    </cfRule>
  </conditionalFormatting>
  <conditionalFormatting sqref="H15">
    <cfRule type="expression" dxfId="98" priority="112" stopIfTrue="1">
      <formula>IF($H$15&gt;$G$15,TRUE,FALSE)</formula>
    </cfRule>
  </conditionalFormatting>
  <conditionalFormatting sqref="H16">
    <cfRule type="expression" dxfId="97" priority="113" stopIfTrue="1">
      <formula>IF($H$16&gt;$G$16,TRUE,FALSE)</formula>
    </cfRule>
  </conditionalFormatting>
  <conditionalFormatting sqref="H17">
    <cfRule type="expression" dxfId="96" priority="114" stopIfTrue="1">
      <formula>IF($H$17&gt;$G$17,TRUE,FALSE)</formula>
    </cfRule>
  </conditionalFormatting>
  <conditionalFormatting sqref="H18">
    <cfRule type="expression" dxfId="95" priority="115" stopIfTrue="1">
      <formula>IF($H$18&gt;$G$18,TRUE,FALSE)</formula>
    </cfRule>
  </conditionalFormatting>
  <conditionalFormatting sqref="H19">
    <cfRule type="expression" dxfId="94" priority="116" stopIfTrue="1">
      <formula>IF($H$19&gt;$G$19,TRUE,FALSE)</formula>
    </cfRule>
  </conditionalFormatting>
  <conditionalFormatting sqref="H20">
    <cfRule type="expression" dxfId="93" priority="117" stopIfTrue="1">
      <formula>IF($H$20&gt;$G$20,TRUE,FALSE)</formula>
    </cfRule>
  </conditionalFormatting>
  <conditionalFormatting sqref="H23">
    <cfRule type="expression" dxfId="92" priority="118" stopIfTrue="1">
      <formula>IF($H$23&gt;$G$23,TRUE,FALSE)</formula>
    </cfRule>
  </conditionalFormatting>
  <conditionalFormatting sqref="H24">
    <cfRule type="expression" dxfId="91" priority="119" stopIfTrue="1">
      <formula>IF($H$24&gt;$G$24,TRUE,FALSE)</formula>
    </cfRule>
  </conditionalFormatting>
  <conditionalFormatting sqref="H25">
    <cfRule type="expression" dxfId="90" priority="120" stopIfTrue="1">
      <formula>IF($H$25&gt;$G$25,TRUE,FALSE)</formula>
    </cfRule>
  </conditionalFormatting>
  <conditionalFormatting sqref="H26">
    <cfRule type="expression" dxfId="89" priority="121" stopIfTrue="1">
      <formula>IF($H$26&gt;$G$26,TRUE,FALSE)</formula>
    </cfRule>
  </conditionalFormatting>
  <conditionalFormatting sqref="H28">
    <cfRule type="expression" dxfId="88" priority="122" stopIfTrue="1">
      <formula>IF($H$28&gt;$G$28,TRUE,FALSE)</formula>
    </cfRule>
  </conditionalFormatting>
  <conditionalFormatting sqref="H29">
    <cfRule type="expression" dxfId="87" priority="123" stopIfTrue="1">
      <formula>IF($H$29&gt;$G$29,TRUE,FALSE)</formula>
    </cfRule>
  </conditionalFormatting>
  <conditionalFormatting sqref="H30">
    <cfRule type="expression" dxfId="86" priority="124" stopIfTrue="1">
      <formula>IF($H$30&gt;$G$30,TRUE,FALSE)</formula>
    </cfRule>
  </conditionalFormatting>
  <conditionalFormatting sqref="H31">
    <cfRule type="expression" dxfId="85" priority="125" stopIfTrue="1">
      <formula>IF($H$31&gt;$G$31,TRUE,FALSE)</formula>
    </cfRule>
  </conditionalFormatting>
  <conditionalFormatting sqref="H32">
    <cfRule type="expression" dxfId="84" priority="126" stopIfTrue="1">
      <formula>IF($H$32&gt;$G$32,TRUE,FALSE)</formula>
    </cfRule>
  </conditionalFormatting>
  <conditionalFormatting sqref="H33">
    <cfRule type="expression" dxfId="83" priority="127" stopIfTrue="1">
      <formula>IF($H$33&gt;$G$33,TRUE,FALSE)</formula>
    </cfRule>
  </conditionalFormatting>
  <conditionalFormatting sqref="H35">
    <cfRule type="expression" dxfId="82" priority="128" stopIfTrue="1">
      <formula>IF($H$35&gt;$G$35,TRUE,FALSE)</formula>
    </cfRule>
  </conditionalFormatting>
  <conditionalFormatting sqref="H36">
    <cfRule type="expression" dxfId="81" priority="129" stopIfTrue="1">
      <formula>IF($H$36&gt;$G$36,TRUE,FALSE)</formula>
    </cfRule>
  </conditionalFormatting>
  <conditionalFormatting sqref="H37">
    <cfRule type="expression" dxfId="80" priority="130" stopIfTrue="1">
      <formula>IF($H$37&gt;$G$37,TRUE,FALSE)</formula>
    </cfRule>
  </conditionalFormatting>
  <conditionalFormatting sqref="H38">
    <cfRule type="expression" dxfId="79" priority="131" stopIfTrue="1">
      <formula>IF($H$38&gt;$G$38,TRUE,FALSE)</formula>
    </cfRule>
  </conditionalFormatting>
  <conditionalFormatting sqref="H39">
    <cfRule type="expression" dxfId="78" priority="132" stopIfTrue="1">
      <formula>IF($H$39&gt;$G$39,TRUE,FALSE)</formula>
    </cfRule>
  </conditionalFormatting>
  <conditionalFormatting sqref="H41">
    <cfRule type="expression" dxfId="77" priority="133" stopIfTrue="1">
      <formula>IF($H$41&gt;$G$41,TRUE,FALSE)</formula>
    </cfRule>
  </conditionalFormatting>
  <conditionalFormatting sqref="H42">
    <cfRule type="expression" dxfId="76" priority="134" stopIfTrue="1">
      <formula>IF($H$42&gt;$G$42,TRUE,FALSE)</formula>
    </cfRule>
  </conditionalFormatting>
  <conditionalFormatting sqref="H43">
    <cfRule type="expression" dxfId="75" priority="135" stopIfTrue="1">
      <formula>IF($H$43&gt;$G$43,TRUE,FALSE)</formula>
    </cfRule>
  </conditionalFormatting>
  <conditionalFormatting sqref="H44">
    <cfRule type="expression" dxfId="74" priority="136" stopIfTrue="1">
      <formula>IF($H$44&gt;$G$44,TRUE,FALSE)</formula>
    </cfRule>
  </conditionalFormatting>
  <conditionalFormatting sqref="H46">
    <cfRule type="expression" dxfId="73" priority="137" stopIfTrue="1">
      <formula>IF($H$46&gt;$G$46,TRUE,FALSE)</formula>
    </cfRule>
  </conditionalFormatting>
  <conditionalFormatting sqref="H47">
    <cfRule type="expression" dxfId="72" priority="138" stopIfTrue="1">
      <formula>IF($H$47&gt;$G$47,TRUE,FALSE)</formula>
    </cfRule>
  </conditionalFormatting>
  <conditionalFormatting sqref="H48">
    <cfRule type="expression" dxfId="71" priority="139" stopIfTrue="1">
      <formula>IF($H$48&gt;$G$48,TRUE,FALSE)</formula>
    </cfRule>
  </conditionalFormatting>
  <conditionalFormatting sqref="H49">
    <cfRule type="expression" dxfId="70" priority="140" stopIfTrue="1">
      <formula>IF($H$49&gt;$G$49,TRUE,FALSE)</formula>
    </cfRule>
  </conditionalFormatting>
  <conditionalFormatting sqref="H50">
    <cfRule type="expression" dxfId="69" priority="141" stopIfTrue="1">
      <formula>IF($H$50&gt;$G$50,TRUE,FALSE)</formula>
    </cfRule>
  </conditionalFormatting>
  <conditionalFormatting sqref="H51">
    <cfRule type="expression" dxfId="68" priority="142" stopIfTrue="1">
      <formula>IF($H$51&gt;$G$51,TRUE,FALSE)</formula>
    </cfRule>
  </conditionalFormatting>
  <conditionalFormatting sqref="H52">
    <cfRule type="expression" dxfId="67" priority="143" stopIfTrue="1">
      <formula>IF($H$52&gt;$G$52,TRUE,FALSE)</formula>
    </cfRule>
  </conditionalFormatting>
  <conditionalFormatting sqref="H54">
    <cfRule type="expression" dxfId="66" priority="144" stopIfTrue="1">
      <formula>IF($H$54&gt;$G$54,TRUE,FALSE)</formula>
    </cfRule>
  </conditionalFormatting>
  <conditionalFormatting sqref="H55">
    <cfRule type="expression" dxfId="65" priority="145" stopIfTrue="1">
      <formula>IF($H$55&gt;$G$55,TRUE,FALSE)</formula>
    </cfRule>
  </conditionalFormatting>
  <conditionalFormatting sqref="H56">
    <cfRule type="expression" dxfId="64" priority="146" stopIfTrue="1">
      <formula>IF($H$56&gt;$G$56,TRUE,FALSE)</formula>
    </cfRule>
  </conditionalFormatting>
  <conditionalFormatting sqref="H57">
    <cfRule type="expression" dxfId="63" priority="147" stopIfTrue="1">
      <formula>IF($H$57&gt;$G$57,TRUE,FALSE)</formula>
    </cfRule>
  </conditionalFormatting>
  <conditionalFormatting sqref="H58">
    <cfRule type="expression" dxfId="62" priority="148" stopIfTrue="1">
      <formula>IF($H$58&gt;$G$58,TRUE,FALSE)</formula>
    </cfRule>
  </conditionalFormatting>
  <conditionalFormatting sqref="H59">
    <cfRule type="expression" dxfId="61" priority="149" stopIfTrue="1">
      <formula>IF($H$59&gt;$G$59,TRUE,FALSE)</formula>
    </cfRule>
  </conditionalFormatting>
  <conditionalFormatting sqref="H60">
    <cfRule type="expression" dxfId="60" priority="150" stopIfTrue="1">
      <formula>IF($H$60&gt;$G$60,TRUE,FALSE)</formula>
    </cfRule>
  </conditionalFormatting>
  <conditionalFormatting sqref="H61">
    <cfRule type="expression" dxfId="59" priority="151" stopIfTrue="1">
      <formula>IF($H$61&gt;$G$61,TRUE,FALSE)</formula>
    </cfRule>
  </conditionalFormatting>
  <conditionalFormatting sqref="H62">
    <cfRule type="expression" dxfId="58" priority="152" stopIfTrue="1">
      <formula>IF($H$62&gt;$G$62,TRUE,FALSE)</formula>
    </cfRule>
  </conditionalFormatting>
  <conditionalFormatting sqref="B69">
    <cfRule type="expression" dxfId="57" priority="153" stopIfTrue="1">
      <formula>IF(AND($C$69&lt;&gt;0,LENB(TRIM($B$69))=0),TRUE,FALSE)</formula>
    </cfRule>
  </conditionalFormatting>
  <conditionalFormatting sqref="J69">
    <cfRule type="expression" dxfId="56" priority="154" stopIfTrue="1">
      <formula>IF(AND($G$69&lt;&gt;0,LENB(TRIM($J$69))=0),TRUE,FALSE)</formula>
    </cfRule>
  </conditionalFormatting>
  <conditionalFormatting sqref="H69">
    <cfRule type="expression" dxfId="55" priority="155" stopIfTrue="1">
      <formula>IF($H$69&gt;$G$69,TRUE,FALSE)</formula>
    </cfRule>
  </conditionalFormatting>
  <dataValidations count="18">
    <dataValidation type="decimal" imeMode="off" allowBlank="1" showInputMessage="1" showErrorMessage="1" errorTitle="请输入数值" error="请输入数值" sqref="G35:H39 F6:H7 C35:C39 C6:C7 F8:F69">
      <formula1>0</formula1>
      <formula2>9999999999999</formula2>
    </dataValidation>
    <dataValidation type="decimal" imeMode="off" allowBlank="1" showInputMessage="1" showErrorMessage="1" errorTitle="请输入数值" error="请输入数值" sqref="G9:H20 C9:C20">
      <formula1>0</formula1>
      <formula2>9999999999999990</formula2>
    </dataValidation>
    <dataValidation type="decimal" imeMode="off" allowBlank="1" showInputMessage="1" showErrorMessage="1" errorTitle="请输入数值" error="请输入数值" sqref="G23:H26 C23:C26">
      <formula1>0</formula1>
      <formula2>9999999999999990000</formula2>
    </dataValidation>
    <dataValidation type="decimal" imeMode="off" allowBlank="1" showInputMessage="1" showErrorMessage="1" errorTitle="请输入数值" error="请输入数值" sqref="G28:H33 C28:C33">
      <formula1>0</formula1>
      <formula2>99999999999999</formula2>
    </dataValidation>
    <dataValidation type="decimal" imeMode="off" allowBlank="1" showInputMessage="1" showErrorMessage="1" errorTitle="请输入数值" error="请输入数值" sqref="G46:H52 C41:C44 G41:H44 C46:C52">
      <formula1>0</formula1>
      <formula2>999999999999999000</formula2>
    </dataValidation>
    <dataValidation type="decimal" imeMode="off" allowBlank="1" showInputMessage="1" showErrorMessage="1" errorTitle="请输入数值" error="请输入数值" sqref="C67:C68 C54:C62 G54:H62 D67:E69 G67:H68">
      <formula1>0</formula1>
      <formula2>99999999999999900</formula2>
    </dataValidation>
    <dataValidation type="decimal" imeMode="off" allowBlank="1" showInputMessage="1" showErrorMessage="1" errorTitle="请输入数值" error="请输入数值" sqref="C66">
      <formula1>0</formula1>
      <formula2>99999999999999900000</formula2>
    </dataValidation>
    <dataValidation type="decimal" imeMode="off" allowBlank="1" showInputMessage="1" showErrorMessage="1" errorTitle="请输入数值" error="请输入数值" sqref="D35:E39">
      <formula1>-9999999999999</formula1>
      <formula2>9999999999999</formula2>
    </dataValidation>
    <dataValidation type="decimal" allowBlank="1" showInputMessage="1" showErrorMessage="1" sqref="D6:E7">
      <formula1>-9999999999999</formula1>
      <formula2>9999999999999</formula2>
    </dataValidation>
    <dataValidation type="decimal" imeMode="off" allowBlank="1" showInputMessage="1" showErrorMessage="1" errorTitle="请输入数值" error="请输入数值" sqref="D9:E20">
      <formula1>-9999999999999</formula1>
      <formula2>9999999999999990</formula2>
    </dataValidation>
    <dataValidation type="decimal" imeMode="off" allowBlank="1" showInputMessage="1" showErrorMessage="1" errorTitle="请输入数值" error="请输入数值" sqref="D23:E26">
      <formula1>-9999999999999</formula1>
      <formula2>9999999999999990000</formula2>
    </dataValidation>
    <dataValidation type="decimal" imeMode="off" allowBlank="1" showInputMessage="1" showErrorMessage="1" errorTitle="请输入数值" error="请输入数值" sqref="D28:E33">
      <formula1>-9999999999999</formula1>
      <formula2>99999999999999</formula2>
    </dataValidation>
    <dataValidation type="decimal" imeMode="off" allowBlank="1" showInputMessage="1" showErrorMessage="1" errorTitle="请输入数值" error="请输入数值" sqref="D41:E44 D46:E52">
      <formula1>-9999999999999</formula1>
      <formula2>999999999999999000</formula2>
    </dataValidation>
    <dataValidation type="decimal" imeMode="off" allowBlank="1" showInputMessage="1" showErrorMessage="1" errorTitle="请输入数值" error="请输入数值" sqref="D54:E62 G69">
      <formula1>-9999999999999</formula1>
      <formula2>99999999999999900</formula2>
    </dataValidation>
    <dataValidation type="decimal" imeMode="off" allowBlank="1" showInputMessage="1" showErrorMessage="1" errorTitle="输入错误" error="请输入数值" sqref="D63:E63">
      <formula1>-9999999999999</formula1>
      <formula2>99999999999</formula2>
    </dataValidation>
    <dataValidation type="decimal" imeMode="off" allowBlank="1" showInputMessage="1" showErrorMessage="1" errorTitle="请输入数值" error="请输入数值" sqref="D66:E66">
      <formula1>-999999999999999</formula1>
      <formula2>99999999999999900000</formula2>
    </dataValidation>
    <dataValidation type="decimal" imeMode="off" allowBlank="1" showInputMessage="1" showErrorMessage="1" errorTitle="请输入数值" error="请输入数值" sqref="C69">
      <formula1>-999999999999999</formula1>
      <formula2>99999999999999900</formula2>
    </dataValidation>
    <dataValidation type="decimal" imeMode="off" allowBlank="1" showInputMessage="1" showErrorMessage="1" errorTitle="请输入数值" error="请输入数值" sqref="H69">
      <formula1>-99999999999999</formula1>
      <formula2>99999999999999900</formula2>
    </dataValidation>
  </dataValidations>
  <pageMargins left="0.51" right="0.35" top="0.19685039370078741" bottom="0.19685039370078741" header="0" footer="0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74"/>
  <sheetViews>
    <sheetView workbookViewId="0">
      <pane ySplit="5" topLeftCell="A6" activePane="bottomLeft" state="frozen"/>
      <selection pane="bottomLeft" activeCell="D6" sqref="D6"/>
    </sheetView>
  </sheetViews>
  <sheetFormatPr defaultRowHeight="14.25"/>
  <cols>
    <col min="1" max="1" width="8.375" style="20" customWidth="1"/>
    <col min="2" max="2" width="14.875" style="28" customWidth="1"/>
    <col min="3" max="3" width="13.625" style="118" customWidth="1"/>
    <col min="4" max="4" width="16" style="20" customWidth="1"/>
    <col min="5" max="5" width="81.25" style="20" customWidth="1"/>
    <col min="6" max="16384" width="9" style="20"/>
  </cols>
  <sheetData>
    <row r="1" spans="1:5" ht="24.75" customHeight="1">
      <c r="A1" s="234" t="s">
        <v>128</v>
      </c>
      <c r="B1" s="234"/>
      <c r="C1" s="234"/>
      <c r="D1" s="234"/>
      <c r="E1" s="234"/>
    </row>
    <row r="2" spans="1:5" ht="3" customHeight="1">
      <c r="A2" s="21"/>
      <c r="B2" s="21"/>
      <c r="C2" s="117"/>
      <c r="D2" s="21"/>
      <c r="E2" s="21"/>
    </row>
    <row r="3" spans="1:5" ht="14.25" customHeight="1">
      <c r="A3" s="58" t="s">
        <v>173</v>
      </c>
      <c r="B3" s="239">
        <f>基层工会基本情况表!C3</f>
        <v>0</v>
      </c>
      <c r="C3" s="239"/>
      <c r="D3" s="239"/>
      <c r="E3" s="108" t="s">
        <v>269</v>
      </c>
    </row>
    <row r="4" spans="1:5" ht="13.5" customHeight="1">
      <c r="A4" s="235" t="s">
        <v>177</v>
      </c>
      <c r="B4" s="236"/>
      <c r="C4" s="237" t="s">
        <v>129</v>
      </c>
      <c r="D4" s="240" t="s">
        <v>130</v>
      </c>
      <c r="E4" s="242" t="s">
        <v>68</v>
      </c>
    </row>
    <row r="5" spans="1:5">
      <c r="A5" s="22" t="s">
        <v>69</v>
      </c>
      <c r="B5" s="54" t="s">
        <v>70</v>
      </c>
      <c r="C5" s="238"/>
      <c r="D5" s="241"/>
      <c r="E5" s="242"/>
    </row>
    <row r="6" spans="1:5">
      <c r="A6" s="133"/>
      <c r="B6" s="136" t="s">
        <v>283</v>
      </c>
      <c r="C6" s="148"/>
      <c r="D6" s="149">
        <f>C71</f>
        <v>0</v>
      </c>
      <c r="E6" s="135"/>
    </row>
    <row r="7" spans="1:5" ht="13.5" customHeight="1">
      <c r="A7" s="132"/>
      <c r="B7" s="54" t="s">
        <v>293</v>
      </c>
      <c r="C7" s="138"/>
      <c r="D7" s="139"/>
      <c r="E7" s="134"/>
    </row>
    <row r="8" spans="1:5" ht="13.5" customHeight="1">
      <c r="A8" s="132"/>
      <c r="B8" s="54" t="s">
        <v>294</v>
      </c>
      <c r="C8" s="138"/>
      <c r="D8" s="140">
        <f>D6-D7</f>
        <v>0</v>
      </c>
      <c r="E8" s="23"/>
    </row>
    <row r="9" spans="1:5">
      <c r="A9" s="132"/>
      <c r="B9" s="136" t="s">
        <v>282</v>
      </c>
      <c r="C9" s="150"/>
      <c r="D9" s="151"/>
      <c r="E9" s="23"/>
    </row>
    <row r="10" spans="1:5" ht="15.6" customHeight="1">
      <c r="A10" s="23">
        <v>401</v>
      </c>
      <c r="B10" s="52" t="s">
        <v>71</v>
      </c>
      <c r="C10" s="141"/>
      <c r="D10" s="142"/>
      <c r="E10" s="111"/>
    </row>
    <row r="11" spans="1:5" ht="15.6" customHeight="1">
      <c r="A11" s="23">
        <v>402</v>
      </c>
      <c r="B11" s="52" t="s">
        <v>72</v>
      </c>
      <c r="C11" s="141"/>
      <c r="D11" s="142"/>
      <c r="E11" s="111"/>
    </row>
    <row r="12" spans="1:5" ht="15.6" customHeight="1">
      <c r="A12" s="23">
        <v>403</v>
      </c>
      <c r="B12" s="52" t="s">
        <v>73</v>
      </c>
      <c r="C12" s="143"/>
      <c r="D12" s="144">
        <f>SUM(D13:D14)</f>
        <v>0</v>
      </c>
      <c r="E12" s="111"/>
    </row>
    <row r="13" spans="1:5" ht="15.6" customHeight="1">
      <c r="A13" s="62">
        <v>40301</v>
      </c>
      <c r="B13" s="113" t="s">
        <v>256</v>
      </c>
      <c r="C13" s="141"/>
      <c r="D13" s="142"/>
      <c r="E13" s="111"/>
    </row>
    <row r="14" spans="1:5" ht="15.6" customHeight="1">
      <c r="A14" s="62">
        <v>40302</v>
      </c>
      <c r="B14" s="113" t="s">
        <v>244</v>
      </c>
      <c r="C14" s="141"/>
      <c r="D14" s="142"/>
      <c r="E14" s="111"/>
    </row>
    <row r="15" spans="1:5" ht="15.6" customHeight="1">
      <c r="A15" s="23">
        <v>404</v>
      </c>
      <c r="B15" s="57" t="s">
        <v>81</v>
      </c>
      <c r="C15" s="141"/>
      <c r="D15" s="145">
        <f>D16+D17</f>
        <v>0</v>
      </c>
      <c r="E15" s="111"/>
    </row>
    <row r="16" spans="1:5" ht="15.6" customHeight="1">
      <c r="A16" s="62">
        <v>40401</v>
      </c>
      <c r="B16" s="113" t="s">
        <v>258</v>
      </c>
      <c r="C16" s="141"/>
      <c r="D16" s="145"/>
      <c r="E16" s="111"/>
    </row>
    <row r="17" spans="1:5" ht="15.6" customHeight="1">
      <c r="A17" s="62">
        <v>40402</v>
      </c>
      <c r="B17" s="113" t="s">
        <v>257</v>
      </c>
      <c r="C17" s="141"/>
      <c r="D17" s="145"/>
      <c r="E17" s="111"/>
    </row>
    <row r="18" spans="1:5" ht="15.6" customHeight="1">
      <c r="A18" s="23">
        <v>405</v>
      </c>
      <c r="B18" s="57" t="s">
        <v>82</v>
      </c>
      <c r="C18" s="141"/>
      <c r="D18" s="142"/>
      <c r="E18" s="111"/>
    </row>
    <row r="19" spans="1:5" ht="15.6" customHeight="1">
      <c r="A19" s="23">
        <v>406</v>
      </c>
      <c r="B19" s="114" t="s">
        <v>213</v>
      </c>
      <c r="C19" s="141"/>
      <c r="D19" s="145"/>
      <c r="E19" s="111"/>
    </row>
    <row r="20" spans="1:5" ht="15.6" customHeight="1">
      <c r="A20" s="23">
        <v>407</v>
      </c>
      <c r="B20" s="57" t="s">
        <v>84</v>
      </c>
      <c r="C20" s="141"/>
      <c r="D20" s="145"/>
      <c r="E20" s="111"/>
    </row>
    <row r="21" spans="1:5" ht="15.6" customHeight="1">
      <c r="A21" s="23">
        <v>408</v>
      </c>
      <c r="B21" s="57" t="s">
        <v>85</v>
      </c>
      <c r="C21" s="141"/>
      <c r="D21" s="142"/>
      <c r="E21" s="111"/>
    </row>
    <row r="22" spans="1:5" s="36" customFormat="1" ht="15.6" customHeight="1">
      <c r="A22" s="25">
        <v>411</v>
      </c>
      <c r="B22" s="114" t="s">
        <v>214</v>
      </c>
      <c r="C22" s="141"/>
      <c r="D22" s="146"/>
      <c r="E22" s="111"/>
    </row>
    <row r="23" spans="1:5" ht="15.6" customHeight="1">
      <c r="A23" s="24"/>
      <c r="B23" s="55" t="s">
        <v>86</v>
      </c>
      <c r="C23" s="152">
        <f>'2021年工会经费收支决算表'!G21</f>
        <v>0</v>
      </c>
      <c r="D23" s="153">
        <f>D10+D11+D12+D15+D18+D19+D20+D21+D22</f>
        <v>0</v>
      </c>
      <c r="E23" s="111"/>
    </row>
    <row r="24" spans="1:5" ht="15.6" customHeight="1">
      <c r="A24" s="23">
        <v>501</v>
      </c>
      <c r="B24" s="57" t="s">
        <v>87</v>
      </c>
      <c r="C24" s="143"/>
      <c r="D24" s="144">
        <f>SUM(D25:D30)</f>
        <v>0</v>
      </c>
      <c r="E24" s="111"/>
    </row>
    <row r="25" spans="1:5" ht="15.6" customHeight="1">
      <c r="A25" s="62">
        <v>50101</v>
      </c>
      <c r="B25" s="113" t="s">
        <v>240</v>
      </c>
      <c r="C25" s="141"/>
      <c r="D25" s="142"/>
      <c r="E25" s="111"/>
    </row>
    <row r="26" spans="1:5" ht="15.6" customHeight="1">
      <c r="A26" s="62">
        <v>50102</v>
      </c>
      <c r="B26" s="113" t="s">
        <v>241</v>
      </c>
      <c r="C26" s="141"/>
      <c r="D26" s="142"/>
      <c r="E26" s="111"/>
    </row>
    <row r="27" spans="1:5" ht="15.6" customHeight="1">
      <c r="A27" s="62">
        <v>50103</v>
      </c>
      <c r="B27" s="113" t="s">
        <v>242</v>
      </c>
      <c r="C27" s="141"/>
      <c r="D27" s="142"/>
      <c r="E27" s="111"/>
    </row>
    <row r="28" spans="1:5" ht="15.6" customHeight="1">
      <c r="A28" s="62">
        <v>50104</v>
      </c>
      <c r="B28" s="113" t="s">
        <v>259</v>
      </c>
      <c r="C28" s="141"/>
      <c r="D28" s="142"/>
      <c r="E28" s="111"/>
    </row>
    <row r="29" spans="1:5" ht="15.6" customHeight="1">
      <c r="A29" s="62">
        <v>50105</v>
      </c>
      <c r="B29" s="113" t="s">
        <v>243</v>
      </c>
      <c r="C29" s="141"/>
      <c r="D29" s="142"/>
      <c r="E29" s="111"/>
    </row>
    <row r="30" spans="1:5" ht="15.6" customHeight="1">
      <c r="A30" s="62">
        <v>50106</v>
      </c>
      <c r="B30" s="113" t="s">
        <v>91</v>
      </c>
      <c r="C30" s="141"/>
      <c r="D30" s="142"/>
      <c r="E30" s="111"/>
    </row>
    <row r="31" spans="1:5" ht="15.6" customHeight="1">
      <c r="A31" s="23">
        <v>502</v>
      </c>
      <c r="B31" s="57" t="s">
        <v>215</v>
      </c>
      <c r="C31" s="143"/>
      <c r="D31" s="145"/>
      <c r="E31" s="111"/>
    </row>
    <row r="32" spans="1:5" ht="15.6" customHeight="1">
      <c r="A32" s="23">
        <v>503</v>
      </c>
      <c r="B32" s="114" t="s">
        <v>216</v>
      </c>
      <c r="C32" s="143"/>
      <c r="D32" s="144">
        <f>SUM(D33:D37)</f>
        <v>0</v>
      </c>
      <c r="E32" s="111"/>
    </row>
    <row r="33" spans="1:5" ht="15.6" customHeight="1">
      <c r="A33" s="62">
        <v>50301</v>
      </c>
      <c r="B33" s="113" t="s">
        <v>260</v>
      </c>
      <c r="C33" s="141"/>
      <c r="D33" s="142"/>
      <c r="E33" s="111"/>
    </row>
    <row r="34" spans="1:5" ht="15.6" customHeight="1">
      <c r="A34" s="62">
        <v>50302</v>
      </c>
      <c r="B34" s="115" t="s">
        <v>261</v>
      </c>
      <c r="C34" s="141"/>
      <c r="D34" s="142"/>
      <c r="E34" s="111"/>
    </row>
    <row r="35" spans="1:5" ht="15.6" customHeight="1">
      <c r="A35" s="62">
        <v>50303</v>
      </c>
      <c r="B35" s="113" t="s">
        <v>245</v>
      </c>
      <c r="C35" s="141"/>
      <c r="D35" s="142"/>
      <c r="E35" s="111"/>
    </row>
    <row r="36" spans="1:5" ht="15.6" customHeight="1">
      <c r="A36" s="62">
        <v>50304</v>
      </c>
      <c r="B36" s="113" t="s">
        <v>246</v>
      </c>
      <c r="C36" s="141"/>
      <c r="D36" s="142"/>
      <c r="E36" s="111"/>
    </row>
    <row r="37" spans="1:5" ht="15.6" customHeight="1">
      <c r="A37" s="62">
        <v>50305</v>
      </c>
      <c r="B37" s="113" t="s">
        <v>262</v>
      </c>
      <c r="C37" s="141"/>
      <c r="D37" s="142"/>
      <c r="E37" s="111"/>
    </row>
    <row r="38" spans="1:5" ht="15.6" customHeight="1">
      <c r="A38" s="23">
        <v>504</v>
      </c>
      <c r="B38" s="114" t="s">
        <v>92</v>
      </c>
      <c r="C38" s="143"/>
      <c r="D38" s="145">
        <f>SUM(D39:D44)</f>
        <v>0</v>
      </c>
      <c r="E38" s="111"/>
    </row>
    <row r="39" spans="1:5" ht="15.6" customHeight="1">
      <c r="A39" s="62">
        <v>50401</v>
      </c>
      <c r="B39" s="113" t="s">
        <v>263</v>
      </c>
      <c r="C39" s="143"/>
      <c r="D39" s="142"/>
      <c r="E39" s="111"/>
    </row>
    <row r="40" spans="1:5" ht="15.6" customHeight="1">
      <c r="A40" s="62">
        <v>50402</v>
      </c>
      <c r="B40" s="116" t="s">
        <v>219</v>
      </c>
      <c r="C40" s="143"/>
      <c r="D40" s="142"/>
      <c r="E40" s="111"/>
    </row>
    <row r="41" spans="1:5" ht="15.6" customHeight="1">
      <c r="A41" s="62">
        <v>50403</v>
      </c>
      <c r="B41" s="116" t="s">
        <v>220</v>
      </c>
      <c r="C41" s="143"/>
      <c r="D41" s="142"/>
      <c r="E41" s="111"/>
    </row>
    <row r="42" spans="1:5" ht="15.6" customHeight="1">
      <c r="A42" s="62">
        <v>50404</v>
      </c>
      <c r="B42" s="113" t="s">
        <v>264</v>
      </c>
      <c r="C42" s="143"/>
      <c r="D42" s="142"/>
      <c r="E42" s="111"/>
    </row>
    <row r="43" spans="1:5" ht="15.6" customHeight="1">
      <c r="A43" s="62">
        <v>50405</v>
      </c>
      <c r="B43" s="116" t="s">
        <v>221</v>
      </c>
      <c r="C43" s="143"/>
      <c r="D43" s="142"/>
      <c r="E43" s="111"/>
    </row>
    <row r="44" spans="1:5" ht="15.6" customHeight="1">
      <c r="A44" s="62">
        <v>50406</v>
      </c>
      <c r="B44" s="116" t="s">
        <v>98</v>
      </c>
      <c r="C44" s="143"/>
      <c r="D44" s="142"/>
      <c r="E44" s="111"/>
    </row>
    <row r="45" spans="1:5" ht="15.6" customHeight="1">
      <c r="A45" s="23">
        <v>505</v>
      </c>
      <c r="B45" s="114" t="s">
        <v>99</v>
      </c>
      <c r="C45" s="143"/>
      <c r="D45" s="147">
        <f t="shared" ref="D45" si="0">SUM(D46:D49)</f>
        <v>0</v>
      </c>
      <c r="E45" s="111"/>
    </row>
    <row r="46" spans="1:5" ht="15.6" customHeight="1">
      <c r="A46" s="62">
        <v>50501</v>
      </c>
      <c r="B46" s="113" t="s">
        <v>247</v>
      </c>
      <c r="C46" s="141"/>
      <c r="D46" s="142"/>
      <c r="E46" s="111"/>
    </row>
    <row r="47" spans="1:5" ht="15.6" customHeight="1">
      <c r="A47" s="62">
        <v>50502</v>
      </c>
      <c r="B47" s="113" t="s">
        <v>248</v>
      </c>
      <c r="C47" s="141"/>
      <c r="D47" s="142"/>
      <c r="E47" s="111"/>
    </row>
    <row r="48" spans="1:5" ht="15.6" customHeight="1">
      <c r="A48" s="62">
        <v>50503</v>
      </c>
      <c r="B48" s="113" t="s">
        <v>249</v>
      </c>
      <c r="C48" s="141"/>
      <c r="D48" s="142"/>
      <c r="E48" s="111"/>
    </row>
    <row r="49" spans="1:5" ht="15.6" customHeight="1">
      <c r="A49" s="62">
        <v>50504</v>
      </c>
      <c r="B49" s="113" t="s">
        <v>104</v>
      </c>
      <c r="C49" s="141"/>
      <c r="D49" s="142"/>
      <c r="E49" s="111"/>
    </row>
    <row r="50" spans="1:5" ht="15.6" customHeight="1">
      <c r="A50" s="23">
        <v>506</v>
      </c>
      <c r="B50" s="114" t="s">
        <v>105</v>
      </c>
      <c r="C50" s="141"/>
      <c r="D50" s="145">
        <f>SUM(D51:D54)</f>
        <v>0</v>
      </c>
      <c r="E50" s="111"/>
    </row>
    <row r="51" spans="1:5" ht="15.6" customHeight="1">
      <c r="A51" s="62">
        <v>50601</v>
      </c>
      <c r="B51" s="113" t="s">
        <v>106</v>
      </c>
      <c r="C51" s="141"/>
      <c r="D51" s="145"/>
      <c r="E51" s="111"/>
    </row>
    <row r="52" spans="1:5" ht="15.6" customHeight="1">
      <c r="A52" s="62">
        <v>50602</v>
      </c>
      <c r="B52" s="113" t="s">
        <v>255</v>
      </c>
      <c r="C52" s="141"/>
      <c r="D52" s="145"/>
      <c r="E52" s="111"/>
    </row>
    <row r="53" spans="1:5" ht="15.6" customHeight="1">
      <c r="A53" s="62">
        <v>50603</v>
      </c>
      <c r="B53" s="113" t="s">
        <v>265</v>
      </c>
      <c r="C53" s="141"/>
      <c r="D53" s="145"/>
      <c r="E53" s="111"/>
    </row>
    <row r="54" spans="1:5" ht="15.6" customHeight="1">
      <c r="A54" s="62">
        <v>50604</v>
      </c>
      <c r="B54" s="113" t="s">
        <v>108</v>
      </c>
      <c r="C54" s="141"/>
      <c r="D54" s="145"/>
      <c r="E54" s="111"/>
    </row>
    <row r="55" spans="1:5" ht="15.6" customHeight="1">
      <c r="A55" s="25">
        <v>507</v>
      </c>
      <c r="B55" s="114" t="s">
        <v>109</v>
      </c>
      <c r="C55" s="141"/>
      <c r="D55" s="142">
        <f>SUM(D56:D62)</f>
        <v>0</v>
      </c>
      <c r="E55" s="111"/>
    </row>
    <row r="56" spans="1:5" ht="15.6" customHeight="1">
      <c r="A56" s="63">
        <v>50701</v>
      </c>
      <c r="B56" s="57" t="s">
        <v>266</v>
      </c>
      <c r="C56" s="141"/>
      <c r="D56" s="142"/>
      <c r="E56" s="111"/>
    </row>
    <row r="57" spans="1:5" ht="15.6" customHeight="1">
      <c r="A57" s="63">
        <v>50702</v>
      </c>
      <c r="B57" s="57" t="s">
        <v>111</v>
      </c>
      <c r="C57" s="141"/>
      <c r="D57" s="142"/>
      <c r="E57" s="111"/>
    </row>
    <row r="58" spans="1:5" ht="15.6" customHeight="1">
      <c r="A58" s="63">
        <v>50703</v>
      </c>
      <c r="B58" s="57" t="s">
        <v>112</v>
      </c>
      <c r="C58" s="141"/>
      <c r="D58" s="142"/>
      <c r="E58" s="111"/>
    </row>
    <row r="59" spans="1:5" ht="15.6" customHeight="1">
      <c r="A59" s="63">
        <v>50704</v>
      </c>
      <c r="B59" s="57" t="s">
        <v>113</v>
      </c>
      <c r="C59" s="141"/>
      <c r="D59" s="142"/>
      <c r="E59" s="111"/>
    </row>
    <row r="60" spans="1:5" ht="15.6" customHeight="1">
      <c r="A60" s="63">
        <v>50705</v>
      </c>
      <c r="B60" s="113" t="s">
        <v>114</v>
      </c>
      <c r="C60" s="141"/>
      <c r="D60" s="142"/>
      <c r="E60" s="111"/>
    </row>
    <row r="61" spans="1:5" ht="15.6" customHeight="1">
      <c r="A61" s="63">
        <v>50706</v>
      </c>
      <c r="B61" s="113" t="s">
        <v>115</v>
      </c>
      <c r="C61" s="141"/>
      <c r="D61" s="142"/>
      <c r="E61" s="111"/>
    </row>
    <row r="62" spans="1:5" ht="15.6" customHeight="1">
      <c r="A62" s="63">
        <v>50707</v>
      </c>
      <c r="B62" s="113" t="s">
        <v>250</v>
      </c>
      <c r="C62" s="141"/>
      <c r="D62" s="142"/>
      <c r="E62" s="111"/>
    </row>
    <row r="63" spans="1:5" ht="15.6" customHeight="1">
      <c r="A63" s="25">
        <v>508</v>
      </c>
      <c r="B63" s="57" t="s">
        <v>117</v>
      </c>
      <c r="C63" s="141"/>
      <c r="D63" s="145">
        <f>SUM(D64,D65)</f>
        <v>0</v>
      </c>
      <c r="E63" s="111"/>
    </row>
    <row r="64" spans="1:5" ht="15.6" customHeight="1">
      <c r="A64" s="63">
        <v>50801</v>
      </c>
      <c r="B64" s="57" t="s">
        <v>256</v>
      </c>
      <c r="C64" s="141"/>
      <c r="D64" s="145"/>
      <c r="E64" s="111"/>
    </row>
    <row r="65" spans="1:5" ht="15.6" customHeight="1">
      <c r="A65" s="63">
        <v>50802</v>
      </c>
      <c r="B65" s="57" t="s">
        <v>251</v>
      </c>
      <c r="C65" s="141"/>
      <c r="D65" s="145"/>
      <c r="E65" s="111"/>
    </row>
    <row r="66" spans="1:5" ht="15.6" customHeight="1">
      <c r="A66" s="25">
        <v>509</v>
      </c>
      <c r="B66" s="57" t="s">
        <v>217</v>
      </c>
      <c r="C66" s="141"/>
      <c r="D66" s="145"/>
      <c r="E66" s="111"/>
    </row>
    <row r="67" spans="1:5" ht="15.6" customHeight="1">
      <c r="A67" s="25">
        <v>510</v>
      </c>
      <c r="B67" s="57" t="s">
        <v>119</v>
      </c>
      <c r="C67" s="141"/>
      <c r="D67" s="142"/>
      <c r="E67" s="111"/>
    </row>
    <row r="68" spans="1:5" ht="15.6" customHeight="1">
      <c r="A68" s="25">
        <v>521</v>
      </c>
      <c r="B68" s="114" t="s">
        <v>218</v>
      </c>
      <c r="C68" s="141"/>
      <c r="D68" s="145"/>
      <c r="E68" s="111"/>
    </row>
    <row r="69" spans="1:5" ht="15.6" customHeight="1">
      <c r="A69" s="24"/>
      <c r="B69" s="55" t="s">
        <v>122</v>
      </c>
      <c r="C69" s="154">
        <f>'2021年工会经费收支决算表'!G64</f>
        <v>0</v>
      </c>
      <c r="D69" s="154">
        <f>SUM(D24,D31,D32,D38,D45,D50,D55,D63,D66,D67,D68)</f>
        <v>0</v>
      </c>
      <c r="E69" s="111"/>
    </row>
    <row r="70" spans="1:5" ht="15.6" customHeight="1">
      <c r="A70" s="26"/>
      <c r="B70" s="55" t="s">
        <v>278</v>
      </c>
      <c r="C70" s="154">
        <f>'2021年工会经费收支决算表'!G65</f>
        <v>0</v>
      </c>
      <c r="D70" s="153">
        <f>ROUND(D23,2)-ROUND(D69,2)</f>
        <v>0</v>
      </c>
      <c r="E70" s="112"/>
    </row>
    <row r="71" spans="1:5" ht="15.6" customHeight="1">
      <c r="A71" s="27"/>
      <c r="B71" s="56" t="s">
        <v>279</v>
      </c>
      <c r="C71" s="155">
        <f>'2021年度资产负债表'!H22</f>
        <v>0</v>
      </c>
      <c r="D71" s="155">
        <f>D7+D8+D23-D69</f>
        <v>0</v>
      </c>
      <c r="E71" s="125"/>
    </row>
    <row r="72" spans="1:5" ht="13.5" customHeight="1">
      <c r="A72" s="27"/>
      <c r="B72" s="57" t="s">
        <v>280</v>
      </c>
      <c r="C72" s="146"/>
      <c r="D72" s="145"/>
      <c r="E72" s="126"/>
    </row>
    <row r="73" spans="1:5" ht="13.5" customHeight="1">
      <c r="A73" s="119"/>
      <c r="B73" s="78" t="s">
        <v>281</v>
      </c>
      <c r="C73" s="146"/>
      <c r="D73" s="145">
        <f>D71</f>
        <v>0</v>
      </c>
      <c r="E73" s="120"/>
    </row>
    <row r="74" spans="1:5">
      <c r="A74" s="233" t="s">
        <v>297</v>
      </c>
      <c r="B74" s="233"/>
      <c r="C74" s="233"/>
      <c r="D74" s="233"/>
      <c r="E74" s="233"/>
    </row>
  </sheetData>
  <sheetProtection password="CC5B" sheet="1" objects="1" scenarios="1"/>
  <mergeCells count="7">
    <mergeCell ref="A74:E74"/>
    <mergeCell ref="A1:E1"/>
    <mergeCell ref="A4:B4"/>
    <mergeCell ref="C4:C5"/>
    <mergeCell ref="B3:D3"/>
    <mergeCell ref="D4:D5"/>
    <mergeCell ref="E4:E5"/>
  </mergeCells>
  <phoneticPr fontId="1" type="noConversion"/>
  <conditionalFormatting sqref="E10">
    <cfRule type="expression" dxfId="54" priority="80" stopIfTrue="1">
      <formula>IF(AND($D$10&gt;0,LENB(TRIM($E$10))=0),TRUE,FALSE)</formula>
    </cfRule>
  </conditionalFormatting>
  <conditionalFormatting sqref="E11">
    <cfRule type="expression" dxfId="53" priority="79" stopIfTrue="1">
      <formula>IF(AND($D$11&gt;0,LENB(TRIM($E$11))=0),TRUE,FALSE)</formula>
    </cfRule>
  </conditionalFormatting>
  <conditionalFormatting sqref="E13">
    <cfRule type="expression" dxfId="52" priority="78" stopIfTrue="1">
      <formula>IF(AND($D$13&gt;0,LENB(TRIM($E$13))=0),TRUE,FALSE)</formula>
    </cfRule>
  </conditionalFormatting>
  <conditionalFormatting sqref="E14">
    <cfRule type="expression" dxfId="51" priority="77" stopIfTrue="1">
      <formula>IF(AND($D$14&gt;0,LENB(TRIM($E$14))=0),TRUE,FALSE)</formula>
    </cfRule>
  </conditionalFormatting>
  <conditionalFormatting sqref="E18">
    <cfRule type="expression" dxfId="50" priority="70" stopIfTrue="1">
      <formula>IF(AND($D$18&gt;0,LENB(TRIM($E$18))=0),TRUE,FALSE)</formula>
    </cfRule>
  </conditionalFormatting>
  <conditionalFormatting sqref="E19">
    <cfRule type="expression" dxfId="49" priority="69" stopIfTrue="1">
      <formula>IF(AND($D$19&gt;0,LENB(TRIM($E$19))=0),TRUE,FALSE)</formula>
    </cfRule>
  </conditionalFormatting>
  <conditionalFormatting sqref="E20">
    <cfRule type="expression" dxfId="48" priority="68" stopIfTrue="1">
      <formula>IF(AND($D$20&gt;0,LENB(TRIM($E$20))=0),TRUE,FALSE)</formula>
    </cfRule>
  </conditionalFormatting>
  <conditionalFormatting sqref="E25">
    <cfRule type="expression" dxfId="47" priority="66" stopIfTrue="1">
      <formula>IF(AND($D$25&gt;0,LENB(TRIM($E$25))=0),TRUE,FALSE)</formula>
    </cfRule>
  </conditionalFormatting>
  <conditionalFormatting sqref="E26">
    <cfRule type="expression" dxfId="46" priority="65" stopIfTrue="1">
      <formula>IF(AND($D$26&gt;0,LENB(TRIM($E$26))=0),TRUE,FALSE)</formula>
    </cfRule>
  </conditionalFormatting>
  <conditionalFormatting sqref="E27">
    <cfRule type="expression" dxfId="45" priority="64" stopIfTrue="1">
      <formula>IF(AND($D$27&gt;0,LENB(TRIM($E$27))=0),TRUE,FALSE)</formula>
    </cfRule>
  </conditionalFormatting>
  <conditionalFormatting sqref="E33">
    <cfRule type="expression" dxfId="44" priority="56" stopIfTrue="1">
      <formula>IF(AND($D$33&gt;0,LENB(TRIM($E$33))=0),TRUE,FALSE)</formula>
    </cfRule>
  </conditionalFormatting>
  <conditionalFormatting sqref="E34">
    <cfRule type="expression" dxfId="43" priority="55" stopIfTrue="1">
      <formula>IF(AND($D$34&gt;0,LENB(TRIM($E$34))=0),TRUE,FALSE)</formula>
    </cfRule>
  </conditionalFormatting>
  <conditionalFormatting sqref="E35">
    <cfRule type="expression" dxfId="42" priority="54" stopIfTrue="1">
      <formula>IF(AND($D$35&gt;0,LENB(TRIM($E$35))=0),TRUE,FALSE)</formula>
    </cfRule>
  </conditionalFormatting>
  <conditionalFormatting sqref="E36">
    <cfRule type="expression" dxfId="41" priority="53" stopIfTrue="1">
      <formula>IF(AND($D$36&gt;0,LENB(TRIM($E$36))=0),TRUE,FALSE)</formula>
    </cfRule>
  </conditionalFormatting>
  <conditionalFormatting sqref="E37">
    <cfRule type="expression" dxfId="40" priority="52" stopIfTrue="1">
      <formula>IF(AND($D$37&gt;0,LENB(TRIM($E$37))=0),TRUE,FALSE)</formula>
    </cfRule>
  </conditionalFormatting>
  <conditionalFormatting sqref="E39">
    <cfRule type="expression" dxfId="39" priority="51" stopIfTrue="1">
      <formula>IF(AND($D$39&gt;0,LENB(TRIM($E$39))=0),TRUE,FALSE)</formula>
    </cfRule>
  </conditionalFormatting>
  <conditionalFormatting sqref="E40">
    <cfRule type="expression" dxfId="38" priority="50" stopIfTrue="1">
      <formula>IF(AND($D$40&gt;0,LENB(TRIM($E$40))=0),TRUE,FALSE)</formula>
    </cfRule>
  </conditionalFormatting>
  <conditionalFormatting sqref="E41">
    <cfRule type="expression" dxfId="37" priority="49" stopIfTrue="1">
      <formula>IF(AND($D$41&gt;0,LENB(TRIM($E$41))=0),TRUE,FALSE)</formula>
    </cfRule>
  </conditionalFormatting>
  <conditionalFormatting sqref="E46">
    <cfRule type="expression" dxfId="36" priority="47" stopIfTrue="1">
      <formula>IF(AND($D$46&gt;0,LENB(TRIM($E$46))=0),TRUE,FALSE)</formula>
    </cfRule>
  </conditionalFormatting>
  <conditionalFormatting sqref="E47">
    <cfRule type="expression" dxfId="35" priority="46" stopIfTrue="1">
      <formula>IF(AND($D$47&gt;0,LENB(TRIM($E$47))=0),TRUE,FALSE)</formula>
    </cfRule>
  </conditionalFormatting>
  <conditionalFormatting sqref="E48">
    <cfRule type="expression" dxfId="34" priority="45" stopIfTrue="1">
      <formula>IF(AND($D$48&gt;0,LENB(TRIM($E$48))=0),TRUE,FALSE)</formula>
    </cfRule>
  </conditionalFormatting>
  <conditionalFormatting sqref="E51">
    <cfRule type="expression" dxfId="33" priority="40" stopIfTrue="1">
      <formula>IF(AND($D$51&gt;0,LENB(TRIM($E$51))=0),TRUE,FALSE)</formula>
    </cfRule>
  </conditionalFormatting>
  <conditionalFormatting sqref="E52">
    <cfRule type="expression" dxfId="32" priority="39" stopIfTrue="1">
      <formula>IF(AND($D$52&gt;0,LENB(TRIM($E$52))=0),TRUE,FALSE)</formula>
    </cfRule>
  </conditionalFormatting>
  <conditionalFormatting sqref="E53">
    <cfRule type="expression" dxfId="31" priority="38" stopIfTrue="1">
      <formula>IF(AND($D$53&gt;0,LENB(TRIM($E$53))=0),TRUE,FALSE)</formula>
    </cfRule>
  </conditionalFormatting>
  <conditionalFormatting sqref="E54">
    <cfRule type="expression" dxfId="30" priority="37" stopIfTrue="1">
      <formula>IF(AND($D$54&gt;0,LENB(TRIM($E$54))=0),TRUE,FALSE)</formula>
    </cfRule>
  </conditionalFormatting>
  <conditionalFormatting sqref="E56">
    <cfRule type="expression" dxfId="29" priority="33" stopIfTrue="1">
      <formula>IF(AND($D$56&gt;0,LENB(TRIM($E$56))=0),TRUE,FALSE)</formula>
    </cfRule>
  </conditionalFormatting>
  <conditionalFormatting sqref="E64">
    <cfRule type="expression" dxfId="28" priority="32" stopIfTrue="1">
      <formula>IF(AND($D$64&gt;0,LENB(TRIM($E$64))=0),TRUE,FALSE)</formula>
    </cfRule>
  </conditionalFormatting>
  <conditionalFormatting sqref="E21">
    <cfRule type="expression" dxfId="27" priority="29">
      <formula>IF(AND($D$21&gt;0,LENB(TRIM($E$21))=0),TRUE,FALSE)</formula>
    </cfRule>
  </conditionalFormatting>
  <conditionalFormatting sqref="E22">
    <cfRule type="expression" dxfId="26" priority="28">
      <formula>IF(AND($D$22&gt;0,LENB(TRIM($E$22))=0),TRUE,FALSE)</formula>
    </cfRule>
  </conditionalFormatting>
  <conditionalFormatting sqref="E28">
    <cfRule type="expression" dxfId="25" priority="27">
      <formula>IF(AND($D$28&gt;0,LENB(TRIM($E$28))=0),TRUE,FALSE)</formula>
    </cfRule>
  </conditionalFormatting>
  <conditionalFormatting sqref="E29">
    <cfRule type="expression" dxfId="24" priority="26">
      <formula>IF(AND($D$29&gt;0,LENB(TRIM($E$29))=0),TRUE,FALSE)</formula>
    </cfRule>
  </conditionalFormatting>
  <conditionalFormatting sqref="E30">
    <cfRule type="expression" dxfId="23" priority="25">
      <formula>IF(AND($D$30&gt;0,LENB(TRIM($E$30))=0),TRUE,FALSE)</formula>
    </cfRule>
  </conditionalFormatting>
  <conditionalFormatting sqref="E31">
    <cfRule type="expression" dxfId="22" priority="24">
      <formula>IF(AND($D$31&gt;0,LENB(TRIM($E$31))=0),TRUE,FALSE)</formula>
    </cfRule>
  </conditionalFormatting>
  <conditionalFormatting sqref="E42">
    <cfRule type="expression" dxfId="21" priority="23">
      <formula>IF(AND($D$42&gt;0,LENB(TRIM($E$42))=0),TRUE,FALSE)</formula>
    </cfRule>
  </conditionalFormatting>
  <conditionalFormatting sqref="E43">
    <cfRule type="expression" dxfId="20" priority="22">
      <formula>IF(AND($D$43&gt;0,LENB(TRIM($E$43))=0),TRUE,FALSE)</formula>
    </cfRule>
  </conditionalFormatting>
  <conditionalFormatting sqref="E44">
    <cfRule type="expression" dxfId="19" priority="21">
      <formula>IF(AND($D$44&gt;0,LENB(TRIM($E$44))=0),TRUE,FALSE)</formula>
    </cfRule>
  </conditionalFormatting>
  <conditionalFormatting sqref="E49">
    <cfRule type="expression" dxfId="18" priority="20">
      <formula>IF(AND($D$49&gt;0,LENB(TRIM($E$49))=0),TRUE,FALSE)</formula>
    </cfRule>
  </conditionalFormatting>
  <conditionalFormatting sqref="E57">
    <cfRule type="expression" dxfId="17" priority="19">
      <formula>IF(AND($D$57&gt;0,LENB(TRIM($E$57))=0),TRUE,FALSE)</formula>
    </cfRule>
  </conditionalFormatting>
  <conditionalFormatting sqref="E58">
    <cfRule type="expression" dxfId="16" priority="18">
      <formula>IF(AND($D$58&gt;0,LENB(TRIM($E$58))=0),TRUE,FALSE)</formula>
    </cfRule>
  </conditionalFormatting>
  <conditionalFormatting sqref="E59">
    <cfRule type="expression" dxfId="15" priority="17">
      <formula>IF(AND($D$59&gt;0,LENB(TRIM($E$59))=0),TRUE,FALSE)</formula>
    </cfRule>
  </conditionalFormatting>
  <conditionalFormatting sqref="E60">
    <cfRule type="expression" dxfId="14" priority="16">
      <formula>IF(AND($D$60&gt;0,LENB(TRIM($E$60))=0),TRUE,FALSE)</formula>
    </cfRule>
  </conditionalFormatting>
  <conditionalFormatting sqref="E61">
    <cfRule type="expression" dxfId="13" priority="15">
      <formula>IF(AND($D$61&gt;0,LENB(TRIM($E$61))=0),TRUE,FALSE)</formula>
    </cfRule>
  </conditionalFormatting>
  <conditionalFormatting sqref="E62">
    <cfRule type="expression" dxfId="12" priority="14">
      <formula>IF(AND($D$62&gt;0,LENB(TRIM($E$62))=0),TRUE,FALSE)</formula>
    </cfRule>
  </conditionalFormatting>
  <conditionalFormatting sqref="E65">
    <cfRule type="expression" dxfId="11" priority="13">
      <formula>IF(AND($D$65&gt;0,LENB(TRIM($E$65))=0),TRUE,FALSE)</formula>
    </cfRule>
  </conditionalFormatting>
  <conditionalFormatting sqref="E66">
    <cfRule type="expression" dxfId="10" priority="12">
      <formula>IF(AND($D$66&gt;0,LENB(TRIM($E$66))=0),TRUE,FALSE)</formula>
    </cfRule>
  </conditionalFormatting>
  <conditionalFormatting sqref="E67">
    <cfRule type="expression" dxfId="9" priority="11">
      <formula>IF(AND($D$67&gt;0,LENB(TRIM($E$67))=0),TRUE,FALSE)</formula>
    </cfRule>
  </conditionalFormatting>
  <conditionalFormatting sqref="E68">
    <cfRule type="expression" dxfId="8" priority="10">
      <formula>IF(AND($D$68&gt;0,LENB(TRIM($E$68))=0),TRUE,FALSE)</formula>
    </cfRule>
  </conditionalFormatting>
  <conditionalFormatting sqref="E16">
    <cfRule type="expression" dxfId="7" priority="9">
      <formula>IF(AND($D$16&gt;0,LENB(TRIM($E$16))=0),TRUE,FALSE)</formula>
    </cfRule>
  </conditionalFormatting>
  <conditionalFormatting sqref="E17">
    <cfRule type="expression" dxfId="6" priority="8">
      <formula>IF(AND($D$17&gt;0,LENB(TRIM($E$17))=0),TRUE,FALSE)</formula>
    </cfRule>
  </conditionalFormatting>
  <conditionalFormatting sqref="E7">
    <cfRule type="expression" dxfId="5" priority="7">
      <formula>IF(AND($D$7&gt;0,LENB(TRIM($E$7))=0),TRUE,FALSE)</formula>
    </cfRule>
  </conditionalFormatting>
  <conditionalFormatting sqref="D73">
    <cfRule type="expression" dxfId="4" priority="6">
      <formula>IF($D$73+$D$72&lt;&gt;$D$71,TRUE,FALSE)</formula>
    </cfRule>
  </conditionalFormatting>
  <conditionalFormatting sqref="E72">
    <cfRule type="expression" dxfId="3" priority="5">
      <formula>IF(AND($D$72&gt;0,LENB(TRIM($E$72))=0),TRUE,FALSE)</formula>
    </cfRule>
  </conditionalFormatting>
  <conditionalFormatting sqref="D9">
    <cfRule type="expression" dxfId="2" priority="2">
      <formula>IF($D$9&gt;$D$8*0.1,TRUE,FALSE)</formula>
    </cfRule>
  </conditionalFormatting>
  <conditionalFormatting sqref="D70">
    <cfRule type="expression" dxfId="1" priority="1">
      <formula>IF($D$70+$D$9+$D$7&lt;0,TRUE,FALSE)</formula>
    </cfRule>
  </conditionalFormatting>
  <dataValidations count="9">
    <dataValidation type="decimal" imeMode="off" allowBlank="1" showInputMessage="1" showErrorMessage="1" errorTitle="请输入数值" error="请输入数值" sqref="D72:D73 D51:D68 D39:D44">
      <formula1>0</formula1>
      <formula2>99999999999999900</formula2>
    </dataValidation>
    <dataValidation type="decimal" imeMode="off" allowBlank="1" showInputMessage="1" showErrorMessage="1" errorTitle="请输入数值" error="请输入数值" sqref="D46:D49">
      <formula1>0</formula1>
      <formula2>9999999999999990</formula2>
    </dataValidation>
    <dataValidation type="decimal" imeMode="off" allowBlank="1" showInputMessage="1" showErrorMessage="1" errorTitle="请输入数值" error="请输入数值" sqref="D33:D37">
      <formula1>0</formula1>
      <formula2>999999999999999</formula2>
    </dataValidation>
    <dataValidation type="decimal" imeMode="off" allowBlank="1" showInputMessage="1" showErrorMessage="1" errorTitle="请输入数值" error="请输入数值" sqref="D25:D30">
      <formula1>0</formula1>
      <formula2>999999999999</formula2>
    </dataValidation>
    <dataValidation type="decimal" imeMode="off" allowBlank="1" showInputMessage="1" showErrorMessage="1" errorTitle="请输入数值" error="请输入数值" sqref="D10:D11">
      <formula1>0</formula1>
      <formula2>99999999999999900000</formula2>
    </dataValidation>
    <dataValidation type="decimal" imeMode="off" allowBlank="1" showInputMessage="1" showErrorMessage="1" errorTitle="请输入数值" error="请输入数值" sqref="D13 D15:D22">
      <formula1>0</formula1>
      <formula2>9.99999999999999E+21</formula2>
    </dataValidation>
    <dataValidation type="decimal" imeMode="off" allowBlank="1" showInputMessage="1" showErrorMessage="1" errorTitle="请输入数值" error="请输入数值" sqref="D14">
      <formula1>0</formula1>
      <formula2>9999999999999</formula2>
    </dataValidation>
    <dataValidation type="decimal" imeMode="off" allowBlank="1" showInputMessage="1" showErrorMessage="1" errorTitle="请输入数值" sqref="D31">
      <formula1>0</formula1>
      <formula2>999999999999</formula2>
    </dataValidation>
    <dataValidation type="decimal" imeMode="off" allowBlank="1" showInputMessage="1" showErrorMessage="1" errorTitle="请输入数值" sqref="D7:D9">
      <formula1>0</formula1>
      <formula2>9999999999999990</formula2>
    </dataValidation>
  </dataValidations>
  <printOptions horizontalCentered="1" verticalCentered="1"/>
  <pageMargins left="0.19685039370078741" right="0.19685039370078741" top="0.11811023622047245" bottom="0.11811023622047245" header="0" footer="0"/>
  <pageSetup paperSize="9" scale="70" orientation="portrait" horizontalDpi="200" verticalDpi="200" r:id="rId1"/>
  <headerFooter alignWithMargins="0"/>
  <ignoredErrors>
    <ignoredError sqref="D63 D55 D15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22"/>
  <sheetViews>
    <sheetView zoomScale="75" zoomScaleNormal="75" workbookViewId="0">
      <selection activeCell="D3" sqref="D3"/>
    </sheetView>
  </sheetViews>
  <sheetFormatPr defaultRowHeight="14.25"/>
  <cols>
    <col min="1" max="1" width="4.75" style="29" customWidth="1"/>
    <col min="2" max="2" width="12.875" style="31" customWidth="1"/>
    <col min="3" max="3" width="32.25" style="30" customWidth="1"/>
    <col min="4" max="4" width="70" style="29" customWidth="1"/>
    <col min="5" max="5" width="33.125" style="30" hidden="1" customWidth="1"/>
    <col min="6" max="16384" width="9" style="30"/>
  </cols>
  <sheetData>
    <row r="1" spans="1:5" ht="31.5" customHeight="1">
      <c r="A1" s="243" t="str">
        <f>CONCATENATE(基层工会基本情况表!C3," ","预决算填报数据检查")</f>
        <v xml:space="preserve"> 预决算填报数据检查</v>
      </c>
      <c r="B1" s="243"/>
      <c r="C1" s="243"/>
      <c r="D1" s="243"/>
      <c r="E1" s="243"/>
    </row>
    <row r="2" spans="1:5" s="29" customFormat="1" ht="20.25" customHeight="1">
      <c r="A2" s="35" t="s">
        <v>150</v>
      </c>
      <c r="B2" s="35" t="s">
        <v>151</v>
      </c>
      <c r="C2" s="35" t="s">
        <v>152</v>
      </c>
      <c r="D2" s="35" t="s">
        <v>153</v>
      </c>
      <c r="E2" s="35" t="s">
        <v>169</v>
      </c>
    </row>
    <row r="3" spans="1:5" ht="20.25" customHeight="1">
      <c r="A3" s="32">
        <v>1</v>
      </c>
      <c r="B3" s="32" t="s">
        <v>149</v>
      </c>
      <c r="C3" s="37" t="s">
        <v>141</v>
      </c>
      <c r="D3" s="37" t="str">
        <f>IF(LEN(基层工会基本情况表!C3)&gt;0,"通过",E3)</f>
        <v>未填写工会名称。</v>
      </c>
      <c r="E3" s="38" t="s">
        <v>166</v>
      </c>
    </row>
    <row r="4" spans="1:5" s="29" customFormat="1" ht="20.25" customHeight="1">
      <c r="A4" s="32">
        <v>2</v>
      </c>
      <c r="B4" s="244" t="s">
        <v>131</v>
      </c>
      <c r="C4" s="33" t="s">
        <v>168</v>
      </c>
      <c r="D4" s="33" t="str">
        <f>IF(ROUND('2021年度资产负债表'!D25,2)=0,E4,"通过")</f>
        <v>未填写资产类科目年末数。</v>
      </c>
      <c r="E4" s="39" t="s">
        <v>180</v>
      </c>
    </row>
    <row r="5" spans="1:5" s="29" customFormat="1" ht="20.25" customHeight="1">
      <c r="A5" s="32">
        <v>3</v>
      </c>
      <c r="B5" s="244"/>
      <c r="C5" s="33" t="s">
        <v>167</v>
      </c>
      <c r="D5" s="37" t="str">
        <f>IF(OR(ROUND('2021年度资产负债表'!C25,2)=0,ROUND('2021年度资产负债表'!G25,2)=0),E5,"通过")</f>
        <v>提示：未填写年初数。本年度新成立的工会可忽略此项检查。</v>
      </c>
      <c r="E5" s="39" t="s">
        <v>170</v>
      </c>
    </row>
    <row r="6" spans="1:5" ht="20.25" customHeight="1">
      <c r="A6" s="32">
        <v>4</v>
      </c>
      <c r="B6" s="244"/>
      <c r="C6" s="33" t="s">
        <v>132</v>
      </c>
      <c r="D6" s="37" t="str">
        <f>IF(ROUND('2021年度资产负债表'!C25,2)&lt;&gt;ROUND('2021年度资产负债表'!G25,2),E6,"通过")</f>
        <v>通过</v>
      </c>
      <c r="E6" s="39" t="s">
        <v>165</v>
      </c>
    </row>
    <row r="7" spans="1:5" ht="20.25" customHeight="1">
      <c r="A7" s="32">
        <v>5</v>
      </c>
      <c r="B7" s="244"/>
      <c r="C7" s="33" t="s">
        <v>133</v>
      </c>
      <c r="D7" s="37" t="str">
        <f>IF(ROUND('2021年度资产负债表'!D25,2)&lt;&gt;ROUND('2021年度资产负债表'!H25,2),E7,"通过")</f>
        <v>通过</v>
      </c>
      <c r="E7" s="39" t="s">
        <v>164</v>
      </c>
    </row>
    <row r="8" spans="1:5" ht="20.25" customHeight="1">
      <c r="A8" s="32">
        <v>6</v>
      </c>
      <c r="B8" s="244"/>
      <c r="C8" s="33" t="s">
        <v>155</v>
      </c>
      <c r="D8" s="37" t="str">
        <f>IF(ROUND('2021年度资产负债表'!C17,2)&lt;&gt;ROUND('2021年度资产负债表'!G17,2),E8,"通过")</f>
        <v>通过</v>
      </c>
      <c r="E8" s="39" t="s">
        <v>163</v>
      </c>
    </row>
    <row r="9" spans="1:5" ht="20.25" customHeight="1">
      <c r="A9" s="32">
        <v>7</v>
      </c>
      <c r="B9" s="244"/>
      <c r="C9" s="33" t="s">
        <v>156</v>
      </c>
      <c r="D9" s="37" t="str">
        <f>IF(ROUND('2021年度资产负债表'!D17,2)&lt;&gt;ROUND('2021年度资产负债表'!H17,2),E9,"通过")</f>
        <v>通过</v>
      </c>
      <c r="E9" s="39" t="s">
        <v>181</v>
      </c>
    </row>
    <row r="10" spans="1:5" s="34" customFormat="1" ht="20.25" customHeight="1">
      <c r="A10" s="32">
        <v>8</v>
      </c>
      <c r="B10" s="74" t="s">
        <v>174</v>
      </c>
      <c r="C10" s="33" t="s">
        <v>142</v>
      </c>
      <c r="D10" s="37" t="str">
        <f>IF(ROUND(基层工会基本情况表!C13,2)&lt;&gt;ROUND('2021年度资产负债表'!D17,2),E10,"通过")</f>
        <v>通过</v>
      </c>
      <c r="E10" s="39" t="s">
        <v>162</v>
      </c>
    </row>
    <row r="11" spans="1:5" ht="20.25" customHeight="1">
      <c r="A11" s="32">
        <v>9</v>
      </c>
      <c r="B11" s="244" t="s">
        <v>137</v>
      </c>
      <c r="C11" s="33" t="s">
        <v>145</v>
      </c>
      <c r="D11" s="37" t="str">
        <f>IF(AND(ROUND('2021年工会经费收支决算表'!C21,2)=0,ROUND('2021年工会经费收支决算表'!C64,2)=0),E11,"通过")</f>
        <v>未填写年初审批的预算数.本年度内新成立的工会可不填写。</v>
      </c>
      <c r="E11" s="39" t="s">
        <v>182</v>
      </c>
    </row>
    <row r="12" spans="1:5" ht="20.25" customHeight="1">
      <c r="A12" s="32">
        <v>10</v>
      </c>
      <c r="B12" s="244"/>
      <c r="C12" s="33" t="s">
        <v>148</v>
      </c>
      <c r="D12" s="37" t="str">
        <f>IF(ROUND('2021年工会经费收支决算表'!C66,2)=0,E12,"通过")</f>
        <v>未填写上年结余(核定预算数).确实为零或本年度新成立的工会此项可不填。</v>
      </c>
      <c r="E12" s="39" t="s">
        <v>171</v>
      </c>
    </row>
    <row r="13" spans="1:5" ht="20.25" customHeight="1">
      <c r="A13" s="32">
        <v>11</v>
      </c>
      <c r="B13" s="244"/>
      <c r="C13" s="33" t="s">
        <v>185</v>
      </c>
      <c r="D13" s="37" t="str">
        <f>IF(ROUND('2021年工会经费收支决算表'!C66,2)&lt;&gt;ROUND('2021年度资产负债表'!G22,2),E13,"通过")</f>
        <v>通过</v>
      </c>
      <c r="E13" s="39" t="s">
        <v>186</v>
      </c>
    </row>
    <row r="14" spans="1:5" ht="20.25" customHeight="1">
      <c r="A14" s="32">
        <v>12</v>
      </c>
      <c r="B14" s="244"/>
      <c r="C14" s="33" t="s">
        <v>140</v>
      </c>
      <c r="D14" s="37" t="str">
        <f>IF(AND(ROUND('2021年工会经费收支决算表'!G21,2)=0,ROUND('2021年工会经费收支决算表'!G64,2)=0),E14,"通过")</f>
        <v>未填写本年度收入及支出数据，确实未发生业务需要文字说明。</v>
      </c>
      <c r="E14" s="39" t="s">
        <v>172</v>
      </c>
    </row>
    <row r="15" spans="1:5" ht="20.25" customHeight="1">
      <c r="A15" s="32">
        <v>13</v>
      </c>
      <c r="B15" s="244"/>
      <c r="C15" s="33" t="s">
        <v>138</v>
      </c>
      <c r="D15" s="37" t="str">
        <f>IF(OR(ROUND('2021年工会经费收支决算表'!F70,2)&lt;0,ROUND('2021年工会经费收支决算表'!G70,2)&lt;0),E15,"通过")</f>
        <v>通过</v>
      </c>
      <c r="E15" s="39" t="s">
        <v>157</v>
      </c>
    </row>
    <row r="16" spans="1:5" ht="20.25" customHeight="1">
      <c r="A16" s="32">
        <v>14</v>
      </c>
      <c r="B16" s="244"/>
      <c r="C16" s="33" t="s">
        <v>146</v>
      </c>
      <c r="D16" s="37" t="str">
        <f>IF(AND((ROUND('2021年工会经费收支决算表'!F64,2)+ROUND('2021年工会经费收支决算表'!F21,2))&gt;0,ROUND('2021年工会经费收支决算表'!G64,2)&gt;ROUND('2021年工会经费收支决算表'!F64,2)),E16,"通过")</f>
        <v>通过</v>
      </c>
      <c r="E16" s="76" t="s">
        <v>194</v>
      </c>
    </row>
    <row r="17" spans="1:5" ht="20.25" customHeight="1">
      <c r="A17" s="32">
        <v>15</v>
      </c>
      <c r="B17" s="245" t="s">
        <v>154</v>
      </c>
      <c r="C17" s="33" t="s">
        <v>144</v>
      </c>
      <c r="D17" s="37" t="str">
        <f>IF(ROUND('2021年工会经费收支决算表'!G70,2)&lt;&gt;ROUND('2021年度资产负债表'!H22,2),E17,"通过")</f>
        <v>通过</v>
      </c>
      <c r="E17" s="39" t="s">
        <v>161</v>
      </c>
    </row>
    <row r="18" spans="1:5" ht="20.25" customHeight="1">
      <c r="A18" s="32">
        <v>16</v>
      </c>
      <c r="B18" s="244"/>
      <c r="C18" s="33" t="s">
        <v>144</v>
      </c>
      <c r="D18" s="37" t="str">
        <f>IF(ROUND('2021年工会经费收支决算表'!C66,2)&lt;&gt;ROUND('2021年度资产负债表'!G22,2),E18,"通过")</f>
        <v>通过</v>
      </c>
      <c r="E18" s="39" t="s">
        <v>183</v>
      </c>
    </row>
    <row r="19" spans="1:5" ht="20.25" customHeight="1">
      <c r="A19" s="32">
        <v>17</v>
      </c>
      <c r="B19" s="244" t="s">
        <v>139</v>
      </c>
      <c r="C19" s="33" t="s">
        <v>147</v>
      </c>
      <c r="D19" s="37" t="str">
        <f>IF(AND(ROUND('2022年工会经费收支预算表'!D23,2)=0,ROUND('2022年工会经费收支预算表'!D69,2)=0),E19,"通过")</f>
        <v>未填写预算数。</v>
      </c>
      <c r="E19" s="39" t="s">
        <v>160</v>
      </c>
    </row>
    <row r="20" spans="1:5" ht="20.25" customHeight="1">
      <c r="A20" s="32"/>
      <c r="B20" s="244"/>
      <c r="C20" s="124" t="s">
        <v>267</v>
      </c>
      <c r="D20" s="37" t="str">
        <f>IF(ROUND('2022年工会经费收支预算表'!D9,2)&gt;'2022年工会经费收支预算表'!D8*0.1,E20,"通过")</f>
        <v>通过</v>
      </c>
      <c r="E20" s="124" t="s">
        <v>285</v>
      </c>
    </row>
    <row r="21" spans="1:5" ht="20.25" customHeight="1">
      <c r="A21" s="32">
        <v>18</v>
      </c>
      <c r="B21" s="244"/>
      <c r="C21" s="33" t="s">
        <v>143</v>
      </c>
      <c r="D21" s="33" t="str">
        <f>IF((ROUND('2022年工会经费收支预算表'!D70,2)+ROUND('2022年工会经费收支预算表'!D9,2)+ROUND('2022年工会经费收支预算表'!D7,2))&lt;0,E21,"通过")</f>
        <v>通过</v>
      </c>
      <c r="E21" s="39" t="s">
        <v>159</v>
      </c>
    </row>
    <row r="22" spans="1:5" ht="20.25" customHeight="1">
      <c r="A22" s="32">
        <v>19</v>
      </c>
      <c r="B22" s="244"/>
      <c r="C22" s="124" t="s">
        <v>284</v>
      </c>
      <c r="D22" s="33" t="str">
        <f>IF(ROUND('2022年工会经费收支预算表'!D71,2)&lt;0,E22,"通过")</f>
        <v>通过</v>
      </c>
      <c r="E22" s="39" t="s">
        <v>158</v>
      </c>
    </row>
  </sheetData>
  <sheetProtection password="CC5B" sheet="1" objects="1" scenarios="1"/>
  <mergeCells count="5">
    <mergeCell ref="A1:E1"/>
    <mergeCell ref="B19:B22"/>
    <mergeCell ref="B17:B18"/>
    <mergeCell ref="B4:B9"/>
    <mergeCell ref="B11:B16"/>
  </mergeCells>
  <phoneticPr fontId="1" type="noConversion"/>
  <conditionalFormatting sqref="E3">
    <cfRule type="expression" dxfId="0" priority="1" stopIfTrue="1">
      <formula>$D$3="合格"</formula>
    </cfRule>
  </conditionalFormatting>
  <printOptions horizontalCentered="1" verticalCentered="1"/>
  <pageMargins left="0.39370078740157483" right="0.39370078740157483" top="0.19685039370078741" bottom="0.19685039370078741" header="0" footer="0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填报说明</vt:lpstr>
      <vt:lpstr>基层工会基本情况表</vt:lpstr>
      <vt:lpstr>2021年度资产负债表</vt:lpstr>
      <vt:lpstr>2021年工会经费收支决算表</vt:lpstr>
      <vt:lpstr>2022年工会经费收支预算表</vt:lpstr>
      <vt:lpstr>数据检查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2022-01-06T05:54:21Z</cp:lastPrinted>
  <dcterms:created xsi:type="dcterms:W3CDTF">1996-12-17T01:32:42Z</dcterms:created>
  <dcterms:modified xsi:type="dcterms:W3CDTF">2022-01-13T06:01:05Z</dcterms:modified>
</cp:coreProperties>
</file>